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0" windowHeight="12710" activeTab="0"/>
  </bookViews>
  <sheets>
    <sheet name="Single Factor" sheetId="1" r:id="rId1"/>
    <sheet name="Tonnage Calc (do not change)" sheetId="2" r:id="rId2"/>
  </sheets>
  <definedNames/>
  <calcPr fullCalcOnLoad="1"/>
</workbook>
</file>

<file path=xl/sharedStrings.xml><?xml version="1.0" encoding="utf-8"?>
<sst xmlns="http://schemas.openxmlformats.org/spreadsheetml/2006/main" count="125" uniqueCount="88">
  <si>
    <t>Monday</t>
  </si>
  <si>
    <t>Squat</t>
  </si>
  <si>
    <t xml:space="preserve"> </t>
  </si>
  <si>
    <t>Exercise</t>
  </si>
  <si>
    <t>Reps</t>
  </si>
  <si>
    <t>Bench</t>
  </si>
  <si>
    <t>Assistance:</t>
  </si>
  <si>
    <t>2 Sets of Weighted Hypers</t>
  </si>
  <si>
    <t>4 Sets of Weighted Situps</t>
  </si>
  <si>
    <t>Wednesday</t>
  </si>
  <si>
    <t>Deadlift</t>
  </si>
  <si>
    <t>3 Sets of Situps</t>
  </si>
  <si>
    <t>Friday</t>
  </si>
  <si>
    <t>Assistance</t>
  </si>
  <si>
    <t>3 Sets of Barbell Curls x 8 reps</t>
  </si>
  <si>
    <t>3 Sets of Weighted Dips x 5-8 reps</t>
  </si>
  <si>
    <t>3 Sets of Triceps Extensions x 8 reps</t>
  </si>
  <si>
    <t>5RM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</si>
  <si>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</si>
  <si>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</si>
  <si>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</si>
  <si>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</si>
  <si>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</si>
  <si>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</si>
  <si>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</si>
  <si>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</si>
  <si>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</si>
  <si>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1RM</t>
  </si>
  <si>
    <t>Test Weight</t>
  </si>
  <si>
    <t>Reps Achieved (&lt;12)</t>
  </si>
  <si>
    <t>Day</t>
  </si>
  <si>
    <t>Wednesady</t>
  </si>
  <si>
    <t>Core Exercise Tonnage</t>
  </si>
  <si>
    <t>Set Interval</t>
  </si>
  <si>
    <t>Generally 10-15%</t>
  </si>
  <si>
    <t>Tonnage Cutoff</t>
  </si>
  <si>
    <t>Given % of Single Rep Max for Inclusion in Relevant Tonnage</t>
  </si>
  <si>
    <t>Relevant Tonnage</t>
  </si>
  <si>
    <t>Squat 1RM</t>
  </si>
  <si>
    <t>Bench 1RM</t>
  </si>
  <si>
    <t>Row 1RM</t>
  </si>
  <si>
    <t>Incline 1RM</t>
  </si>
  <si>
    <t>Deadlift 1RM</t>
  </si>
  <si>
    <t>Weekly</t>
  </si>
  <si>
    <t>Tonnage w/Significance Cutoff</t>
  </si>
  <si>
    <t xml:space="preserve">NOTE: </t>
  </si>
  <si>
    <t>All this sheet does is calculate the tonnage incorporating the specified cutoff parameter on the first sheet (i.e. if &lt;, then 0, otherwise X)</t>
  </si>
  <si>
    <t>Don't Change or Touch Anything</t>
  </si>
  <si>
    <t>These estimats are more accurate with lower rep tests and lifters who train using lower reps</t>
  </si>
  <si>
    <t>i.e. testing with a set of 12 and a lifter who is typically used to 10-15 reps is going to decrease accuracy.</t>
  </si>
  <si>
    <t>Set Interval is the percent change between sets based on the top set of the day for a given exercise.</t>
  </si>
  <si>
    <t>Test Weight and Reps Achieved is to help you calculate your single rep max and 5 rep max.</t>
  </si>
  <si>
    <t>The lower this value the less space between sets (i.e. higher workload and more density) the greater</t>
  </si>
  <si>
    <t>the possibility of fatiguing too soon and limiting progress (i.e. fewer weeks of progression or too weak for high performance on top sets)</t>
  </si>
  <si>
    <t>i.e. Weight Used X Reps = Tonnage.  The cutoff is to make the calculation more relevant and not count light sets</t>
  </si>
  <si>
    <t>towards the total since the impact from very light work is not going to be significant (this is common in practice)</t>
  </si>
  <si>
    <t>Instructions:</t>
  </si>
  <si>
    <t>Inputs:</t>
  </si>
  <si>
    <t>Template:</t>
  </si>
  <si>
    <t>Tonnage:</t>
  </si>
  <si>
    <t>BILL STARR 5x5</t>
  </si>
  <si>
    <t>A Base Version for Novice to Intermediate Lifters</t>
  </si>
  <si>
    <t>Linear Pre-Periodization</t>
  </si>
  <si>
    <t>Obviously most people will need to round the weights.  If you want to train by percents and be more precise with weight</t>
  </si>
  <si>
    <t>Only change yellow cells.  Do not alter the Tonnage Calc worksheet.</t>
  </si>
  <si>
    <t>selection than 5lbs incriments (i.e. two 2.5lbs plates), maybe look into microplates or even this really innovative/inexpensive</t>
  </si>
  <si>
    <t>microchain solution.  Unfortunately, this is more a problem for weaker/newer lifters as a given % of a small lift is inherently smaller.</t>
  </si>
  <si>
    <t>Tonnage is calculated based on core lifts, it is the combined sum of volume and intensity (%1RM).  Basically a proxy for workload.</t>
  </si>
  <si>
    <t>Introduction:</t>
  </si>
  <si>
    <t>Link to Main Website</t>
  </si>
  <si>
    <t>Link to Program Description</t>
  </si>
  <si>
    <t>This program is a template designed to match the program description linked above.</t>
  </si>
  <si>
    <t>It is not intended as a stand-alone, this is all just some raw estimation that would give a general trainee</t>
  </si>
  <si>
    <t>with a few years of experience a look at how the weights might be arranged.  In reality he will</t>
  </si>
  <si>
    <t>be estimating and resestimating as he runs through the program to peak everything at the right time.</t>
  </si>
  <si>
    <t>Obviously, given that this is all very general, someone who does this program even once will be able to set</t>
  </si>
  <si>
    <t>themseleves up much better in the future using even very limited experience, their brain, and a pencil rather</t>
  </si>
  <si>
    <t>than hoping all the assumptions I made here actually work for them.  Hopefully that's clear.</t>
  </si>
  <si>
    <t>Version Beta 0.3</t>
  </si>
  <si>
    <t>I will also note that this is not a 9 week program, you continue making increases for as long as you are</t>
  </si>
  <si>
    <t>able to.  If you read the Program Description, you already know that.  I only included 9 weeks to make this simple</t>
  </si>
  <si>
    <t>and compact.  It's meant to sketch out the program and clarify the progression and is not meant</t>
  </si>
  <si>
    <t>as a substitute for 5 minutes of reading.  If you are investing yourself in this program over a series of weeks and</t>
  </si>
  <si>
    <t>care about your progress, it likely makes sense to read the damn description and make sure you have it right.</t>
  </si>
  <si>
    <t>Microloading and Fractional Plates</t>
  </si>
  <si>
    <t>Power Clean</t>
  </si>
  <si>
    <t>Shoulder Press</t>
  </si>
  <si>
    <t>Clean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</si>
</sst>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.0_);_(* \(#,##0.0\);_(* &quot;-&quot;??_);_(@_)"/>
    <numFmt numFmtId="168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b/>
      <sz val="24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u val="single"/>
      <sz val="10"/>
      <color indexed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9" fontId="0" fillId="33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66" fontId="0" fillId="33" borderId="10" xfId="0" applyNumberForma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6" xfId="0" applyFont="1" applyBorder="1" applyAlignment="1">
      <alignment/>
    </xf>
    <xf numFmtId="0" fontId="3" fillId="0" borderId="16" xfId="53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20" xfId="42" applyNumberFormat="1" applyFont="1" applyBorder="1" applyAlignment="1">
      <alignment/>
    </xf>
    <xf numFmtId="168" fontId="0" fillId="0" borderId="11" xfId="42" applyNumberFormat="1" applyFont="1" applyBorder="1" applyAlignment="1">
      <alignment/>
    </xf>
    <xf numFmtId="168" fontId="0" fillId="0" borderId="18" xfId="42" applyNumberFormat="1" applyFont="1" applyBorder="1" applyAlignment="1">
      <alignment/>
    </xf>
    <xf numFmtId="0" fontId="9" fillId="34" borderId="19" xfId="0" applyFont="1" applyFill="1" applyBorder="1" applyAlignment="1">
      <alignment/>
    </xf>
    <xf numFmtId="0" fontId="10" fillId="34" borderId="0" xfId="53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1" fillId="0" borderId="16" xfId="53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com/elitemadcow1/Topics/Microloading.htm" TargetMode="External" /><Relationship Id="rId2" Type="http://schemas.openxmlformats.org/officeDocument/2006/relationships/hyperlink" Target="http://www.geocities.com/elitemadcow1/" TargetMode="External" /><Relationship Id="rId3" Type="http://schemas.openxmlformats.org/officeDocument/2006/relationships/hyperlink" Target="http://www.geocities.com/elitemadcow1/5x5_Program/Linear_5x5.ht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0" workbookViewId="0" topLeftCell="A36">
      <selection activeCell="G71" sqref="G71"/>
    </sheetView>
  </sheetViews>
  <sheetFormatPr defaultColWidth="9.140625" defaultRowHeight="12.75"/>
  <cols>
    <col min="1" max="1" width="16.421875" style="0" customWidth="1"/>
    <col min="2" max="2" width="12.8515625" style="0" customWidth="1"/>
    <col min="3" max="3" width="19.8515625" style="0" customWidth="1"/>
    <col min="4" max="12" width="10.28125" style="0" bestFit="1" customWidth="1"/>
  </cols>
  <sheetData>
    <row r="1" spans="1:12" ht="30">
      <c r="A1" s="14"/>
      <c r="B1" s="15"/>
      <c r="C1" s="15"/>
      <c r="D1" s="15"/>
      <c r="E1" s="16" t="s">
        <v>60</v>
      </c>
      <c r="F1" s="15"/>
      <c r="G1" s="15"/>
      <c r="H1" s="15"/>
      <c r="I1" s="15"/>
      <c r="J1" s="15"/>
      <c r="K1" s="15"/>
      <c r="L1" s="17"/>
    </row>
    <row r="2" spans="1:12" ht="18">
      <c r="A2" s="18"/>
      <c r="B2" s="19"/>
      <c r="C2" s="19"/>
      <c r="D2" s="19"/>
      <c r="E2" s="20" t="s">
        <v>61</v>
      </c>
      <c r="F2" s="19"/>
      <c r="G2" s="19"/>
      <c r="H2" s="19"/>
      <c r="I2" s="19"/>
      <c r="J2" s="19"/>
      <c r="K2" s="19"/>
      <c r="L2" s="21"/>
    </row>
    <row r="3" spans="1:12" ht="18" thickBot="1">
      <c r="A3" s="47"/>
      <c r="B3" s="12"/>
      <c r="C3" s="12"/>
      <c r="D3" s="12"/>
      <c r="E3" s="13" t="s">
        <v>62</v>
      </c>
      <c r="F3" s="12"/>
      <c r="G3" s="12"/>
      <c r="H3" s="12"/>
      <c r="I3" s="12"/>
      <c r="J3" s="12"/>
      <c r="K3" s="12"/>
      <c r="L3" s="22"/>
    </row>
    <row r="4" spans="1:14" ht="18" thickBot="1">
      <c r="A4" s="48" t="s">
        <v>69</v>
      </c>
      <c r="B4" s="49"/>
      <c r="C4" s="19"/>
      <c r="D4" s="19"/>
      <c r="E4" s="20"/>
      <c r="F4" s="19"/>
      <c r="G4" s="19"/>
      <c r="H4" s="19"/>
      <c r="I4" s="19"/>
      <c r="J4" s="49"/>
      <c r="K4" s="47" t="s">
        <v>78</v>
      </c>
      <c r="L4" s="49"/>
      <c r="M4" s="52"/>
      <c r="N4" s="6"/>
    </row>
    <row r="5" spans="1:14" ht="18">
      <c r="A5" s="23"/>
      <c r="B5" s="6"/>
      <c r="C5" s="24"/>
      <c r="D5" s="6"/>
      <c r="E5" s="6"/>
      <c r="F5" s="6"/>
      <c r="G5" s="6"/>
      <c r="H5" s="6"/>
      <c r="I5" s="6"/>
      <c r="J5" s="6"/>
      <c r="K5" s="6"/>
      <c r="L5" s="25"/>
      <c r="N5" s="6"/>
    </row>
    <row r="6" spans="1:14" ht="12">
      <c r="A6" s="23"/>
      <c r="B6" s="6"/>
      <c r="C6" s="6"/>
      <c r="D6" s="6"/>
      <c r="E6" s="6"/>
      <c r="F6" s="6"/>
      <c r="G6" s="6"/>
      <c r="H6" s="6"/>
      <c r="I6" s="6"/>
      <c r="J6" s="6"/>
      <c r="K6" s="6"/>
      <c r="L6" s="25"/>
      <c r="N6" s="6"/>
    </row>
    <row r="7" spans="1:14" ht="22.5">
      <c r="A7" s="26" t="s">
        <v>68</v>
      </c>
      <c r="B7" s="6"/>
      <c r="C7" s="6"/>
      <c r="D7" s="6"/>
      <c r="E7" s="6"/>
      <c r="F7" s="6"/>
      <c r="G7" s="6"/>
      <c r="H7" s="6"/>
      <c r="I7" s="6"/>
      <c r="J7" s="6"/>
      <c r="K7" s="6"/>
      <c r="L7" s="25"/>
      <c r="N7" s="6"/>
    </row>
    <row r="8" spans="1:14" ht="12">
      <c r="A8" s="23"/>
      <c r="B8" s="6"/>
      <c r="C8" s="6"/>
      <c r="D8" s="6"/>
      <c r="E8" s="6"/>
      <c r="F8" s="6"/>
      <c r="G8" s="6"/>
      <c r="H8" s="6"/>
      <c r="I8" s="6"/>
      <c r="J8" s="6"/>
      <c r="K8" s="6"/>
      <c r="L8" s="25"/>
      <c r="N8" s="6"/>
    </row>
    <row r="9" spans="1:14" ht="12.75">
      <c r="A9" s="50" t="s">
        <v>70</v>
      </c>
      <c r="B9" s="6"/>
      <c r="C9" s="6"/>
      <c r="D9" s="6"/>
      <c r="E9" s="6"/>
      <c r="F9" s="6"/>
      <c r="G9" s="6"/>
      <c r="H9" s="6"/>
      <c r="I9" s="6"/>
      <c r="J9" s="6"/>
      <c r="K9" s="6"/>
      <c r="L9" s="25"/>
      <c r="M9" s="6"/>
      <c r="N9" s="6"/>
    </row>
    <row r="10" spans="1:14" ht="12">
      <c r="A10" s="23"/>
      <c r="B10" s="6"/>
      <c r="C10" s="6"/>
      <c r="D10" s="6"/>
      <c r="E10" s="6"/>
      <c r="F10" s="6"/>
      <c r="G10" s="6"/>
      <c r="H10" s="6"/>
      <c r="I10" s="6"/>
      <c r="J10" s="6"/>
      <c r="K10" s="6"/>
      <c r="L10" s="25"/>
      <c r="M10" s="6"/>
      <c r="N10" s="6"/>
    </row>
    <row r="11" spans="1:14" ht="12">
      <c r="A11" s="51" t="s">
        <v>71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25"/>
      <c r="M11" s="6"/>
      <c r="N11" s="6"/>
    </row>
    <row r="12" spans="1:14" ht="12">
      <c r="A12" s="51" t="s">
        <v>72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25"/>
      <c r="M12" s="6"/>
      <c r="N12" s="6"/>
    </row>
    <row r="13" spans="1:14" ht="12">
      <c r="A13" s="51" t="s">
        <v>73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25"/>
      <c r="M13" s="6"/>
      <c r="N13" s="6"/>
    </row>
    <row r="14" spans="1:14" ht="12">
      <c r="A14" s="51" t="s">
        <v>74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25"/>
      <c r="M14" s="6"/>
      <c r="N14" s="6"/>
    </row>
    <row r="15" spans="1:14" ht="12">
      <c r="A15" s="51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25"/>
      <c r="M15" s="6"/>
      <c r="N15" s="6"/>
    </row>
    <row r="16" spans="1:14" ht="12">
      <c r="A16" s="51" t="s">
        <v>76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25"/>
      <c r="M16" s="6"/>
      <c r="N16" s="6"/>
    </row>
    <row r="17" spans="1:14" ht="12">
      <c r="A17" s="51" t="s">
        <v>77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25"/>
      <c r="M17" s="6"/>
      <c r="N17" s="6"/>
    </row>
    <row r="18" spans="1:14" ht="12">
      <c r="A18" s="51"/>
      <c r="B18" s="6"/>
      <c r="C18" s="6"/>
      <c r="D18" s="6"/>
      <c r="E18" s="6"/>
      <c r="F18" s="6"/>
      <c r="G18" s="6"/>
      <c r="H18" s="6"/>
      <c r="I18" s="6"/>
      <c r="J18" s="6"/>
      <c r="K18" s="6"/>
      <c r="L18" s="25"/>
      <c r="M18" s="6"/>
      <c r="N18" s="6"/>
    </row>
    <row r="19" spans="1:14" ht="12">
      <c r="A19" s="51" t="s">
        <v>79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25"/>
      <c r="M19" s="6"/>
      <c r="N19" s="6"/>
    </row>
    <row r="20" spans="1:14" ht="12">
      <c r="A20" s="51" t="s">
        <v>80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25"/>
      <c r="M20" s="6"/>
      <c r="N20" s="6"/>
    </row>
    <row r="21" spans="1:14" ht="12">
      <c r="A21" s="23" t="s">
        <v>81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25"/>
      <c r="N21" s="6"/>
    </row>
    <row r="22" spans="1:14" ht="12">
      <c r="A22" s="23" t="s">
        <v>82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5"/>
      <c r="N22" s="6"/>
    </row>
    <row r="23" spans="1:14" ht="12">
      <c r="A23" s="23" t="s">
        <v>83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25"/>
      <c r="N23" s="6"/>
    </row>
    <row r="24" spans="1:14" ht="12">
      <c r="A24" s="23"/>
      <c r="B24" s="6"/>
      <c r="C24" s="6"/>
      <c r="D24" s="6"/>
      <c r="E24" s="6"/>
      <c r="F24" s="6"/>
      <c r="G24" s="6"/>
      <c r="H24" s="6"/>
      <c r="I24" s="6"/>
      <c r="J24" s="6"/>
      <c r="K24" s="6"/>
      <c r="L24" s="25"/>
      <c r="N24" s="6"/>
    </row>
    <row r="25" spans="1:12" ht="22.5">
      <c r="A25" s="26" t="s">
        <v>56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25"/>
    </row>
    <row r="26" spans="1:12" ht="12">
      <c r="A26" s="23"/>
      <c r="B26" s="6"/>
      <c r="C26" s="6"/>
      <c r="D26" s="6"/>
      <c r="E26" s="6"/>
      <c r="F26" s="6"/>
      <c r="G26" s="6"/>
      <c r="H26" s="6"/>
      <c r="I26" s="6"/>
      <c r="J26" s="6"/>
      <c r="K26" s="6"/>
      <c r="L26" s="25"/>
    </row>
    <row r="27" spans="1:12" ht="12">
      <c r="A27" s="23" t="s">
        <v>64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5"/>
    </row>
    <row r="28" spans="1:12" ht="12">
      <c r="A28" s="23"/>
      <c r="B28" s="6"/>
      <c r="C28" s="6"/>
      <c r="D28" s="6"/>
      <c r="E28" s="6"/>
      <c r="F28" s="6"/>
      <c r="G28" s="6"/>
      <c r="H28" s="6"/>
      <c r="I28" s="6"/>
      <c r="J28" s="6"/>
      <c r="K28" s="6"/>
      <c r="L28" s="25"/>
    </row>
    <row r="29" spans="1:12" ht="12">
      <c r="A29" s="23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5"/>
    </row>
    <row r="30" spans="1:12" ht="12">
      <c r="A30" s="23" t="s">
        <v>48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5"/>
    </row>
    <row r="31" spans="1:12" ht="12">
      <c r="A31" s="23" t="s">
        <v>49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5"/>
    </row>
    <row r="32" spans="1:12" ht="12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25"/>
    </row>
    <row r="33" spans="1:12" ht="12">
      <c r="A33" s="23" t="s">
        <v>50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5"/>
    </row>
    <row r="34" spans="1:12" ht="12">
      <c r="A34" s="23" t="s">
        <v>52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5"/>
    </row>
    <row r="35" spans="1:12" ht="12">
      <c r="A35" s="23" t="s">
        <v>53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25"/>
    </row>
    <row r="36" spans="1:12" ht="12">
      <c r="A36" s="23"/>
      <c r="B36" s="6"/>
      <c r="C36" s="6"/>
      <c r="D36" s="6"/>
      <c r="E36" s="6"/>
      <c r="F36" s="6"/>
      <c r="G36" s="6"/>
      <c r="H36" s="6"/>
      <c r="I36" s="6"/>
      <c r="J36" s="6"/>
      <c r="K36" s="6"/>
      <c r="L36" s="25"/>
    </row>
    <row r="37" spans="1:12" ht="12">
      <c r="A37" s="23" t="s">
        <v>67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5"/>
    </row>
    <row r="38" spans="1:12" ht="12">
      <c r="A38" s="23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5"/>
    </row>
    <row r="39" spans="1:12" ht="12">
      <c r="A39" s="23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5"/>
    </row>
    <row r="40" spans="1:12" ht="12">
      <c r="A40" s="23"/>
      <c r="B40" s="6"/>
      <c r="C40" s="6"/>
      <c r="D40" s="6"/>
      <c r="E40" s="6"/>
      <c r="F40" s="6"/>
      <c r="G40" s="6"/>
      <c r="H40" s="6"/>
      <c r="I40" s="6"/>
      <c r="J40" s="6"/>
      <c r="K40" s="6"/>
      <c r="L40" s="25"/>
    </row>
    <row r="41" spans="1:12" ht="12">
      <c r="A41" s="23" t="s">
        <v>63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5"/>
    </row>
    <row r="42" spans="1:12" ht="12">
      <c r="A42" s="23" t="s">
        <v>65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25"/>
    </row>
    <row r="43" spans="1:12" ht="12">
      <c r="A43" s="23" t="s">
        <v>66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5"/>
    </row>
    <row r="44" spans="1:12" ht="12.75">
      <c r="A44" s="50" t="s">
        <v>84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5"/>
    </row>
    <row r="45" spans="1:12" ht="12">
      <c r="A45" s="27"/>
      <c r="B45" s="6"/>
      <c r="C45" s="6"/>
      <c r="D45" s="6"/>
      <c r="E45" s="6"/>
      <c r="F45" s="6"/>
      <c r="G45" s="6"/>
      <c r="H45" s="6"/>
      <c r="I45" s="6"/>
      <c r="J45" s="6"/>
      <c r="K45" s="6"/>
      <c r="L45" s="25"/>
    </row>
    <row r="46" spans="1:12" ht="22.5">
      <c r="A46" s="26" t="s">
        <v>57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25"/>
    </row>
    <row r="47" spans="1:12" ht="12">
      <c r="A47" s="23"/>
      <c r="B47" s="6"/>
      <c r="C47" s="6"/>
      <c r="D47" s="6"/>
      <c r="E47" s="6"/>
      <c r="F47" s="6"/>
      <c r="G47" s="6"/>
      <c r="H47" s="6"/>
      <c r="I47" s="6"/>
      <c r="J47" s="6"/>
      <c r="K47" s="6"/>
      <c r="L47" s="25"/>
    </row>
    <row r="48" spans="1:12" ht="12.75">
      <c r="A48" s="23"/>
      <c r="B48" s="28" t="s">
        <v>28</v>
      </c>
      <c r="C48" s="28" t="s">
        <v>29</v>
      </c>
      <c r="D48" s="28" t="s">
        <v>27</v>
      </c>
      <c r="E48" s="28" t="s">
        <v>17</v>
      </c>
      <c r="F48" s="28"/>
      <c r="G48" s="6"/>
      <c r="H48" s="6"/>
      <c r="I48" s="6"/>
      <c r="J48" s="6"/>
      <c r="K48" s="6"/>
      <c r="L48" s="25"/>
    </row>
    <row r="49" spans="1:12" ht="12.75">
      <c r="A49" s="29" t="s">
        <v>1</v>
      </c>
      <c r="B49" s="3">
        <v>315</v>
      </c>
      <c r="C49" s="3">
        <v>2</v>
      </c>
      <c r="D49" s="30">
        <f>(B49)/(1.0278-(0.0278*C49))</f>
        <v>324.007405883563</v>
      </c>
      <c r="E49" s="30">
        <f>D49*(1.0278-(0.0278*5))</f>
        <v>287.9777823493108</v>
      </c>
      <c r="F49" s="6"/>
      <c r="G49" s="6"/>
      <c r="H49" s="6"/>
      <c r="I49" s="6"/>
      <c r="J49" s="6"/>
      <c r="K49" s="6"/>
      <c r="L49" s="25"/>
    </row>
    <row r="50" spans="1:12" ht="12.75">
      <c r="A50" s="29" t="s">
        <v>5</v>
      </c>
      <c r="B50" s="3">
        <v>225</v>
      </c>
      <c r="C50" s="3">
        <v>8</v>
      </c>
      <c r="D50" s="30">
        <f>(B50)/(1.0278-(0.0278*C50))</f>
        <v>279.3642910355103</v>
      </c>
      <c r="E50" s="30">
        <f>D50*(1.0278-(0.0278*5))</f>
        <v>248.29898187236157</v>
      </c>
      <c r="F50" s="6"/>
      <c r="G50" s="6"/>
      <c r="H50" s="6"/>
      <c r="I50" s="6"/>
      <c r="J50" s="6"/>
      <c r="K50" s="6"/>
      <c r="L50" s="25"/>
    </row>
    <row r="51" spans="1:12" ht="12.75">
      <c r="A51" s="29" t="s">
        <v>85</v>
      </c>
      <c r="B51" s="3">
        <v>205</v>
      </c>
      <c r="C51" s="3">
        <v>4</v>
      </c>
      <c r="D51" s="30">
        <f>(B51)/(1.0278-(0.0278*C51))</f>
        <v>223.6526292821296</v>
      </c>
      <c r="E51" s="30">
        <f>D51*(1.0278-(0.0278*5))</f>
        <v>198.7824569059568</v>
      </c>
      <c r="F51" s="6"/>
      <c r="G51" s="6"/>
      <c r="H51" s="6"/>
      <c r="I51" s="6"/>
      <c r="J51" s="6"/>
      <c r="K51" s="6"/>
      <c r="L51" s="25"/>
    </row>
    <row r="52" spans="1:12" ht="12.75">
      <c r="A52" s="29" t="s">
        <v>10</v>
      </c>
      <c r="B52" s="3">
        <v>365</v>
      </c>
      <c r="C52" s="3">
        <v>1</v>
      </c>
      <c r="D52" s="30">
        <f>(B52)/(1.0278-(0.0278*C52))</f>
        <v>365</v>
      </c>
      <c r="E52" s="30">
        <f>D52*(1.0278-(0.0278*5))</f>
        <v>324.41200000000003</v>
      </c>
      <c r="F52" s="6"/>
      <c r="G52" s="6"/>
      <c r="H52" s="6"/>
      <c r="I52" s="6"/>
      <c r="J52" s="6"/>
      <c r="K52" s="6"/>
      <c r="L52" s="25"/>
    </row>
    <row r="53" spans="1:12" ht="12.75">
      <c r="A53" s="29" t="s">
        <v>86</v>
      </c>
      <c r="B53" s="3">
        <v>165</v>
      </c>
      <c r="C53" s="3">
        <v>1</v>
      </c>
      <c r="D53" s="30">
        <f>(B53)/(1.0278-(0.0278*C53))</f>
        <v>165</v>
      </c>
      <c r="E53" s="30">
        <f>D53*(1.0278-(0.0278*5))</f>
        <v>146.65200000000002</v>
      </c>
      <c r="F53" s="6"/>
      <c r="G53" s="6"/>
      <c r="H53" s="6"/>
      <c r="I53" s="6"/>
      <c r="J53" s="6"/>
      <c r="K53" s="6"/>
      <c r="L53" s="25"/>
    </row>
    <row r="54" spans="1:12" ht="12">
      <c r="A54" s="23"/>
      <c r="B54" s="6"/>
      <c r="C54" s="6"/>
      <c r="D54" s="6"/>
      <c r="E54" s="6"/>
      <c r="F54" s="6"/>
      <c r="G54" s="6"/>
      <c r="H54" s="6"/>
      <c r="I54" s="6"/>
      <c r="J54" s="6"/>
      <c r="K54" s="6"/>
      <c r="L54" s="25"/>
    </row>
    <row r="55" spans="1:12" ht="12.75">
      <c r="A55" s="31" t="s">
        <v>33</v>
      </c>
      <c r="B55" s="11">
        <v>0.125</v>
      </c>
      <c r="C55" s="6" t="s">
        <v>34</v>
      </c>
      <c r="D55" s="6"/>
      <c r="E55" s="6"/>
      <c r="F55" s="6"/>
      <c r="G55" s="6"/>
      <c r="H55" s="6"/>
      <c r="I55" s="6"/>
      <c r="J55" s="6"/>
      <c r="K55" s="6"/>
      <c r="L55" s="25"/>
    </row>
    <row r="56" spans="1:12" ht="12.75">
      <c r="A56" s="31" t="s">
        <v>35</v>
      </c>
      <c r="B56" s="9">
        <v>0.6</v>
      </c>
      <c r="C56" s="6" t="s">
        <v>36</v>
      </c>
      <c r="D56" s="6"/>
      <c r="E56" s="6"/>
      <c r="F56" s="6"/>
      <c r="G56" s="6"/>
      <c r="H56" s="6"/>
      <c r="I56" s="6"/>
      <c r="J56" s="6"/>
      <c r="K56" s="6"/>
      <c r="L56" s="25"/>
    </row>
    <row r="57" spans="1:12" ht="12">
      <c r="A57" s="23"/>
      <c r="B57" s="6"/>
      <c r="C57" s="6"/>
      <c r="D57" s="6"/>
      <c r="E57" s="6"/>
      <c r="F57" s="6"/>
      <c r="G57" s="6"/>
      <c r="H57" s="6"/>
      <c r="I57" s="6"/>
      <c r="J57" s="6"/>
      <c r="K57" s="6"/>
      <c r="L57" s="25"/>
    </row>
    <row r="58" spans="1:12" ht="12">
      <c r="A58" s="23"/>
      <c r="B58" s="6"/>
      <c r="C58" s="6"/>
      <c r="D58" s="6"/>
      <c r="E58" s="6"/>
      <c r="F58" s="6"/>
      <c r="G58" s="6"/>
      <c r="H58" s="6"/>
      <c r="I58" s="6"/>
      <c r="J58" s="6"/>
      <c r="K58" s="6"/>
      <c r="L58" s="25"/>
    </row>
    <row r="59" spans="1:12" ht="22.5">
      <c r="A59" s="26" t="s"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5"/>
    </row>
    <row r="60" spans="1:12" ht="12">
      <c r="A60" s="23"/>
      <c r="B60" s="6"/>
      <c r="C60" s="6"/>
      <c r="D60" s="6"/>
      <c r="E60" s="6"/>
      <c r="F60" s="6"/>
      <c r="G60" s="6"/>
      <c r="H60" s="6"/>
      <c r="I60" s="6"/>
      <c r="J60" s="6"/>
      <c r="K60" s="6"/>
      <c r="L60" s="25"/>
    </row>
    <row r="61" spans="1:13" ht="13.5" thickBot="1">
      <c r="A61" s="32" t="s">
        <v>30</v>
      </c>
      <c r="B61" s="4" t="s">
        <v>3</v>
      </c>
      <c r="C61" s="4" t="s">
        <v>4</v>
      </c>
      <c r="D61" s="4" t="s">
        <v>18</v>
      </c>
      <c r="E61" s="4" t="s">
        <v>19</v>
      </c>
      <c r="F61" s="4" t="s">
        <v>20</v>
      </c>
      <c r="G61" s="4" t="s">
        <v>21</v>
      </c>
      <c r="H61" s="4" t="s">
        <v>22</v>
      </c>
      <c r="I61" s="4" t="s">
        <v>23</v>
      </c>
      <c r="J61" s="4" t="s">
        <v>24</v>
      </c>
      <c r="K61" s="4" t="s">
        <v>25</v>
      </c>
      <c r="L61" s="33" t="s">
        <v>26</v>
      </c>
      <c r="M61" t="s">
        <v>2</v>
      </c>
    </row>
    <row r="62" spans="1:12" ht="12.75">
      <c r="A62" s="29" t="s">
        <v>0</v>
      </c>
      <c r="B62" s="6" t="s">
        <v>1</v>
      </c>
      <c r="C62" s="34">
        <v>5</v>
      </c>
      <c r="D62" s="30">
        <f>D$66*(1-4*$B$55)</f>
        <v>133.45745368108413</v>
      </c>
      <c r="E62" s="30">
        <f aca="true" t="shared" si="0" ref="E62:L62">E$66*(1-4*$B$55)</f>
        <v>136.8794396729068</v>
      </c>
      <c r="F62" s="30">
        <f t="shared" si="0"/>
        <v>140.38916889528903</v>
      </c>
      <c r="G62" s="30">
        <f t="shared" si="0"/>
        <v>143.9888911746554</v>
      </c>
      <c r="H62" s="30">
        <f t="shared" si="0"/>
        <v>147.58861345402178</v>
      </c>
      <c r="I62" s="30">
        <f t="shared" si="0"/>
        <v>151.2783287903723</v>
      </c>
      <c r="J62" s="30">
        <f t="shared" si="0"/>
        <v>155.06028701013162</v>
      </c>
      <c r="K62" s="30">
        <f t="shared" si="0"/>
        <v>158.93679418538488</v>
      </c>
      <c r="L62" s="35">
        <f t="shared" si="0"/>
        <v>162.9102140400195</v>
      </c>
    </row>
    <row r="63" spans="1:12" ht="12">
      <c r="A63" s="23"/>
      <c r="B63" s="6"/>
      <c r="C63" s="34">
        <v>5</v>
      </c>
      <c r="D63" s="30">
        <f>D$66*(1-3*$B$55)</f>
        <v>166.82181710135518</v>
      </c>
      <c r="E63" s="30">
        <f aca="true" t="shared" si="1" ref="E63:L63">E$66*(1-3*$B$55)</f>
        <v>171.0992995911335</v>
      </c>
      <c r="F63" s="30">
        <f t="shared" si="1"/>
        <v>175.48646111911128</v>
      </c>
      <c r="G63" s="30">
        <f t="shared" si="1"/>
        <v>179.98611396831927</v>
      </c>
      <c r="H63" s="30">
        <f t="shared" si="1"/>
        <v>184.48576681752724</v>
      </c>
      <c r="I63" s="30">
        <f t="shared" si="1"/>
        <v>189.0979109879654</v>
      </c>
      <c r="J63" s="30">
        <f t="shared" si="1"/>
        <v>193.8253587626645</v>
      </c>
      <c r="K63" s="30">
        <f t="shared" si="1"/>
        <v>198.6709927317311</v>
      </c>
      <c r="L63" s="35">
        <f t="shared" si="1"/>
        <v>203.63776755002436</v>
      </c>
    </row>
    <row r="64" spans="1:12" ht="12">
      <c r="A64" s="23"/>
      <c r="B64" s="6"/>
      <c r="C64" s="34">
        <v>5</v>
      </c>
      <c r="D64" s="30">
        <f>D$66*(1-2*$B$55)</f>
        <v>200.1861805216262</v>
      </c>
      <c r="E64" s="30">
        <f aca="true" t="shared" si="2" ref="E64:L64">E$66*(1-2*$B$55)</f>
        <v>205.31915950936022</v>
      </c>
      <c r="F64" s="30">
        <f t="shared" si="2"/>
        <v>210.58375334293356</v>
      </c>
      <c r="G64" s="30">
        <f t="shared" si="2"/>
        <v>215.9833367619831</v>
      </c>
      <c r="H64" s="30">
        <f t="shared" si="2"/>
        <v>221.38292018103266</v>
      </c>
      <c r="I64" s="30">
        <f t="shared" si="2"/>
        <v>226.91749318555847</v>
      </c>
      <c r="J64" s="30">
        <f t="shared" si="2"/>
        <v>232.59043051519743</v>
      </c>
      <c r="K64" s="30">
        <f t="shared" si="2"/>
        <v>238.40519127807733</v>
      </c>
      <c r="L64" s="35">
        <f t="shared" si="2"/>
        <v>244.36532106002926</v>
      </c>
    </row>
    <row r="65" spans="1:12" ht="12">
      <c r="A65" s="23"/>
      <c r="B65" s="6"/>
      <c r="C65" s="34">
        <v>5</v>
      </c>
      <c r="D65" s="30">
        <f>D$66*(1-$B$55)</f>
        <v>233.55054394189722</v>
      </c>
      <c r="E65" s="30">
        <f aca="true" t="shared" si="3" ref="E65:L65">E$66*(1-$B$55)</f>
        <v>239.53901942758694</v>
      </c>
      <c r="F65" s="30">
        <f t="shared" si="3"/>
        <v>245.6810455667558</v>
      </c>
      <c r="G65" s="30">
        <f t="shared" si="3"/>
        <v>251.98055955564695</v>
      </c>
      <c r="H65" s="30">
        <f t="shared" si="3"/>
        <v>258.28007354453814</v>
      </c>
      <c r="I65" s="30">
        <f t="shared" si="3"/>
        <v>264.73707538315153</v>
      </c>
      <c r="J65" s="30">
        <f t="shared" si="3"/>
        <v>271.35550226773034</v>
      </c>
      <c r="K65" s="30">
        <f t="shared" si="3"/>
        <v>278.1393898244236</v>
      </c>
      <c r="L65" s="35">
        <f t="shared" si="3"/>
        <v>285.0928745700341</v>
      </c>
    </row>
    <row r="66" spans="1:12" ht="12">
      <c r="A66" s="23"/>
      <c r="B66" s="6"/>
      <c r="C66" s="34">
        <v>5</v>
      </c>
      <c r="D66" s="30">
        <f>E66*0.975</f>
        <v>266.91490736216826</v>
      </c>
      <c r="E66" s="30">
        <f>F66*0.975</f>
        <v>273.7588793458136</v>
      </c>
      <c r="F66" s="30">
        <f>G66*0.975</f>
        <v>280.77833779057806</v>
      </c>
      <c r="G66" s="30">
        <f>E49</f>
        <v>287.9777823493108</v>
      </c>
      <c r="H66" s="30">
        <f>G66*1.025</f>
        <v>295.17722690804356</v>
      </c>
      <c r="I66" s="30">
        <f>H66*1.025</f>
        <v>302.5566575807446</v>
      </c>
      <c r="J66" s="30">
        <f>I66*1.025</f>
        <v>310.12057402026323</v>
      </c>
      <c r="K66" s="30">
        <f>J66*1.025</f>
        <v>317.87358837076977</v>
      </c>
      <c r="L66" s="35">
        <f>K66*1.025</f>
        <v>325.820428080039</v>
      </c>
    </row>
    <row r="67" spans="1:12" ht="12">
      <c r="A67" s="23"/>
      <c r="B67" s="6" t="s">
        <v>5</v>
      </c>
      <c r="C67" s="34">
        <v>5</v>
      </c>
      <c r="D67" s="30">
        <f>D$71*(1-4*$B$55)</f>
        <v>115.06911957567668</v>
      </c>
      <c r="E67" s="30">
        <f aca="true" t="shared" si="4" ref="E67:L67">E$71*(1-4*$B$55)</f>
        <v>118.01960982120686</v>
      </c>
      <c r="F67" s="30">
        <f t="shared" si="4"/>
        <v>121.04575366277626</v>
      </c>
      <c r="G67" s="30">
        <f t="shared" si="4"/>
        <v>124.14949093618078</v>
      </c>
      <c r="H67" s="30">
        <f t="shared" si="4"/>
        <v>127.25322820958529</v>
      </c>
      <c r="I67" s="30">
        <f t="shared" si="4"/>
        <v>130.43455891482492</v>
      </c>
      <c r="J67" s="30">
        <f t="shared" si="4"/>
        <v>133.69542288769554</v>
      </c>
      <c r="K67" s="30">
        <f t="shared" si="4"/>
        <v>137.0378084598879</v>
      </c>
      <c r="L67" s="35">
        <f t="shared" si="4"/>
        <v>140.4637536713851</v>
      </c>
    </row>
    <row r="68" spans="1:12" ht="12">
      <c r="A68" s="23"/>
      <c r="B68" s="6"/>
      <c r="C68" s="34">
        <v>5</v>
      </c>
      <c r="D68" s="30">
        <f>D$71*(1-3*$B$55)</f>
        <v>143.83639946959585</v>
      </c>
      <c r="E68" s="30">
        <f aca="true" t="shared" si="5" ref="E68:L68">E$71*(1-3*$B$55)</f>
        <v>147.52451227650857</v>
      </c>
      <c r="F68" s="30">
        <f t="shared" si="5"/>
        <v>151.30719207847034</v>
      </c>
      <c r="G68" s="30">
        <f t="shared" si="5"/>
        <v>155.186863670226</v>
      </c>
      <c r="H68" s="30">
        <f t="shared" si="5"/>
        <v>159.0665352619816</v>
      </c>
      <c r="I68" s="30">
        <f t="shared" si="5"/>
        <v>163.04319864353116</v>
      </c>
      <c r="J68" s="30">
        <f t="shared" si="5"/>
        <v>167.1192786096194</v>
      </c>
      <c r="K68" s="30">
        <f t="shared" si="5"/>
        <v>171.29726057485988</v>
      </c>
      <c r="L68" s="35">
        <f t="shared" si="5"/>
        <v>175.57969208923137</v>
      </c>
    </row>
    <row r="69" spans="1:12" ht="12">
      <c r="A69" s="23"/>
      <c r="B69" s="6"/>
      <c r="C69" s="34">
        <v>5</v>
      </c>
      <c r="D69" s="30">
        <f>D$71*(1-2*$B$55)</f>
        <v>172.60367936351503</v>
      </c>
      <c r="E69" s="30">
        <f aca="true" t="shared" si="6" ref="E69:L69">E$71*(1-2*$B$55)</f>
        <v>177.02941473181028</v>
      </c>
      <c r="F69" s="30">
        <f t="shared" si="6"/>
        <v>181.56863049416438</v>
      </c>
      <c r="G69" s="30">
        <f t="shared" si="6"/>
        <v>186.22423640427118</v>
      </c>
      <c r="H69" s="30">
        <f t="shared" si="6"/>
        <v>190.87984231437792</v>
      </c>
      <c r="I69" s="30">
        <f t="shared" si="6"/>
        <v>195.65183837223736</v>
      </c>
      <c r="J69" s="30">
        <f t="shared" si="6"/>
        <v>200.5431343315433</v>
      </c>
      <c r="K69" s="30">
        <f t="shared" si="6"/>
        <v>205.55671268983187</v>
      </c>
      <c r="L69" s="35">
        <f t="shared" si="6"/>
        <v>210.69563050707762</v>
      </c>
    </row>
    <row r="70" spans="1:12" ht="12">
      <c r="A70" s="23"/>
      <c r="B70" s="6"/>
      <c r="C70" s="34">
        <v>5</v>
      </c>
      <c r="D70" s="30">
        <f>D$71*(1-$B$55)</f>
        <v>201.37095925743418</v>
      </c>
      <c r="E70" s="30">
        <f aca="true" t="shared" si="7" ref="E70:L70">E$71*(1-$B$55)</f>
        <v>206.534317187112</v>
      </c>
      <c r="F70" s="30">
        <f t="shared" si="7"/>
        <v>211.83006890985845</v>
      </c>
      <c r="G70" s="30">
        <f t="shared" si="7"/>
        <v>217.26160913831637</v>
      </c>
      <c r="H70" s="30">
        <f t="shared" si="7"/>
        <v>222.69314936677426</v>
      </c>
      <c r="I70" s="30">
        <f t="shared" si="7"/>
        <v>228.2604781009436</v>
      </c>
      <c r="J70" s="30">
        <f t="shared" si="7"/>
        <v>233.9669900534672</v>
      </c>
      <c r="K70" s="30">
        <f t="shared" si="7"/>
        <v>239.81616480480386</v>
      </c>
      <c r="L70" s="35">
        <f t="shared" si="7"/>
        <v>245.8115689249239</v>
      </c>
    </row>
    <row r="71" spans="1:12" ht="12">
      <c r="A71" s="23"/>
      <c r="B71" s="6"/>
      <c r="C71" s="34">
        <v>5</v>
      </c>
      <c r="D71" s="30">
        <f>E71*0.975</f>
        <v>230.13823915135336</v>
      </c>
      <c r="E71" s="30">
        <f>F71*0.975</f>
        <v>236.0392196424137</v>
      </c>
      <c r="F71" s="30">
        <f>G71*0.975</f>
        <v>242.09150732555253</v>
      </c>
      <c r="G71" s="30">
        <f>E50</f>
        <v>248.29898187236157</v>
      </c>
      <c r="H71" s="30">
        <f>G71*1.025</f>
        <v>254.50645641917058</v>
      </c>
      <c r="I71" s="30">
        <f>H71*1.025</f>
        <v>260.86911782964984</v>
      </c>
      <c r="J71" s="30">
        <f>I71*1.025</f>
        <v>267.3908457753911</v>
      </c>
      <c r="K71" s="30">
        <f>J71*1.025</f>
        <v>274.0756169197758</v>
      </c>
      <c r="L71" s="35">
        <f>K71*1.025</f>
        <v>280.9275073427702</v>
      </c>
    </row>
    <row r="72" spans="1:12" ht="12">
      <c r="A72" s="23"/>
      <c r="B72" s="6" t="s">
        <v>87</v>
      </c>
      <c r="C72" s="34">
        <v>5</v>
      </c>
      <c r="D72" s="30">
        <f>D$76*(1-4*$B$55)</f>
        <v>92.12169188440977</v>
      </c>
      <c r="E72" s="30">
        <f aca="true" t="shared" si="8" ref="E72:L72">E$76*(1-4*$B$55)</f>
        <v>94.48378654811259</v>
      </c>
      <c r="F72" s="30">
        <f t="shared" si="8"/>
        <v>96.90644774165393</v>
      </c>
      <c r="G72" s="30">
        <f t="shared" si="8"/>
        <v>99.3912284529784</v>
      </c>
      <c r="H72" s="30">
        <f t="shared" si="8"/>
        <v>101.87600916430284</v>
      </c>
      <c r="I72" s="30">
        <f t="shared" si="8"/>
        <v>104.42290939341041</v>
      </c>
      <c r="J72" s="30">
        <f t="shared" si="8"/>
        <v>107.03348212824565</v>
      </c>
      <c r="K72" s="30">
        <f t="shared" si="8"/>
        <v>109.70931918145179</v>
      </c>
      <c r="L72" s="35">
        <f t="shared" si="8"/>
        <v>112.45205216098807</v>
      </c>
    </row>
    <row r="73" spans="1:12" ht="12">
      <c r="A73" s="23"/>
      <c r="B73" s="6"/>
      <c r="C73" s="34">
        <v>5</v>
      </c>
      <c r="D73" s="30">
        <f>D$76*(1-3*$B$55)</f>
        <v>115.15211485551221</v>
      </c>
      <c r="E73" s="30">
        <f aca="true" t="shared" si="9" ref="E73:L73">E$76*(1-3*$B$55)</f>
        <v>118.10473318514073</v>
      </c>
      <c r="F73" s="30">
        <f t="shared" si="9"/>
        <v>121.13305967706742</v>
      </c>
      <c r="G73" s="30">
        <f t="shared" si="9"/>
        <v>124.239035566223</v>
      </c>
      <c r="H73" s="30">
        <f t="shared" si="9"/>
        <v>127.34501145537855</v>
      </c>
      <c r="I73" s="30">
        <f t="shared" si="9"/>
        <v>130.52863674176302</v>
      </c>
      <c r="J73" s="30">
        <f t="shared" si="9"/>
        <v>133.79185266030706</v>
      </c>
      <c r="K73" s="30">
        <f t="shared" si="9"/>
        <v>137.13664897681474</v>
      </c>
      <c r="L73" s="35">
        <f t="shared" si="9"/>
        <v>140.5650652012351</v>
      </c>
    </row>
    <row r="74" spans="1:12" ht="12">
      <c r="A74" s="23"/>
      <c r="B74" s="6"/>
      <c r="C74" s="34">
        <v>5</v>
      </c>
      <c r="D74" s="30">
        <f>D$76*(1-2*$B$55)</f>
        <v>138.18253782661466</v>
      </c>
      <c r="E74" s="30">
        <f aca="true" t="shared" si="10" ref="E74:L74">E$76*(1-2*$B$55)</f>
        <v>141.7256798221689</v>
      </c>
      <c r="F74" s="30">
        <f t="shared" si="10"/>
        <v>145.3596716124809</v>
      </c>
      <c r="G74" s="30">
        <f t="shared" si="10"/>
        <v>149.0868426794676</v>
      </c>
      <c r="H74" s="30">
        <f t="shared" si="10"/>
        <v>152.81401374645426</v>
      </c>
      <c r="I74" s="30">
        <f t="shared" si="10"/>
        <v>156.6343640901156</v>
      </c>
      <c r="J74" s="30">
        <f t="shared" si="10"/>
        <v>160.5502231923685</v>
      </c>
      <c r="K74" s="30">
        <f t="shared" si="10"/>
        <v>164.56397877217768</v>
      </c>
      <c r="L74" s="35">
        <f t="shared" si="10"/>
        <v>168.67807824148213</v>
      </c>
    </row>
    <row r="75" spans="1:12" ht="12">
      <c r="A75" s="23"/>
      <c r="B75" s="6"/>
      <c r="C75" s="34">
        <v>5</v>
      </c>
      <c r="D75" s="30">
        <f>D$76*(1-$B$55)</f>
        <v>161.2129607977171</v>
      </c>
      <c r="E75" s="30">
        <f aca="true" t="shared" si="11" ref="E75:L75">E$76*(1-$B$55)</f>
        <v>165.34662645919704</v>
      </c>
      <c r="F75" s="30">
        <f t="shared" si="11"/>
        <v>169.5862835478944</v>
      </c>
      <c r="G75" s="30">
        <f t="shared" si="11"/>
        <v>173.9346497927122</v>
      </c>
      <c r="H75" s="30">
        <f t="shared" si="11"/>
        <v>178.28301603753</v>
      </c>
      <c r="I75" s="30">
        <f t="shared" si="11"/>
        <v>182.7400914384682</v>
      </c>
      <c r="J75" s="30">
        <f t="shared" si="11"/>
        <v>187.3085937244299</v>
      </c>
      <c r="K75" s="30">
        <f t="shared" si="11"/>
        <v>191.99130856754064</v>
      </c>
      <c r="L75" s="35">
        <f t="shared" si="11"/>
        <v>196.79109128172914</v>
      </c>
    </row>
    <row r="76" spans="1:12" ht="12">
      <c r="A76" s="23"/>
      <c r="B76" s="6"/>
      <c r="C76" s="34">
        <v>5</v>
      </c>
      <c r="D76" s="30">
        <f>E76*0.975</f>
        <v>184.24338376881954</v>
      </c>
      <c r="E76" s="30">
        <f>F76*0.975</f>
        <v>188.96757309622518</v>
      </c>
      <c r="F76" s="30">
        <f>G76*0.975</f>
        <v>193.81289548330787</v>
      </c>
      <c r="G76" s="30">
        <f>E51</f>
        <v>198.7824569059568</v>
      </c>
      <c r="H76" s="30">
        <f>G76*1.025</f>
        <v>203.7520183286057</v>
      </c>
      <c r="I76" s="30">
        <f>H76*1.025</f>
        <v>208.84581878682081</v>
      </c>
      <c r="J76" s="30">
        <f>I76*1.025</f>
        <v>214.0669642564913</v>
      </c>
      <c r="K76" s="30">
        <f>J76*1.025</f>
        <v>219.41863836290358</v>
      </c>
      <c r="L76" s="35">
        <f>K76*1.025</f>
        <v>224.90410432197615</v>
      </c>
    </row>
    <row r="77" spans="1:12" ht="12">
      <c r="A77" s="23"/>
      <c r="B77" s="6" t="s">
        <v>6</v>
      </c>
      <c r="C77" s="6"/>
      <c r="D77" s="7"/>
      <c r="E77" s="7"/>
      <c r="F77" s="7"/>
      <c r="G77" s="7"/>
      <c r="H77" s="7"/>
      <c r="I77" s="7"/>
      <c r="J77" s="7"/>
      <c r="K77" s="7"/>
      <c r="L77" s="36"/>
    </row>
    <row r="78" spans="1:12" ht="12">
      <c r="A78" s="23"/>
      <c r="B78" s="6" t="s">
        <v>7</v>
      </c>
      <c r="C78" s="6"/>
      <c r="D78" s="7"/>
      <c r="E78" s="7"/>
      <c r="F78" s="7"/>
      <c r="G78" s="7"/>
      <c r="H78" s="7"/>
      <c r="I78" s="7"/>
      <c r="J78" s="7"/>
      <c r="K78" s="7"/>
      <c r="L78" s="36"/>
    </row>
    <row r="79" spans="1:12" ht="12">
      <c r="A79" s="23"/>
      <c r="B79" s="5" t="s">
        <v>8</v>
      </c>
      <c r="C79" s="5"/>
      <c r="D79" s="5"/>
      <c r="E79" s="5"/>
      <c r="F79" s="5"/>
      <c r="G79" s="5"/>
      <c r="H79" s="5"/>
      <c r="I79" s="5"/>
      <c r="J79" s="5"/>
      <c r="K79" s="5"/>
      <c r="L79" s="37"/>
    </row>
    <row r="80" spans="1:12" ht="12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25"/>
    </row>
    <row r="81" spans="1:12" ht="12.75">
      <c r="A81" s="29" t="s">
        <v>9</v>
      </c>
      <c r="B81" s="6" t="s">
        <v>1</v>
      </c>
      <c r="C81" s="34">
        <v>5</v>
      </c>
      <c r="D81" s="30">
        <f aca="true" t="shared" si="12" ref="D81:L81">D62</f>
        <v>133.45745368108413</v>
      </c>
      <c r="E81" s="30">
        <f t="shared" si="12"/>
        <v>136.8794396729068</v>
      </c>
      <c r="F81" s="30">
        <f t="shared" si="12"/>
        <v>140.38916889528903</v>
      </c>
      <c r="G81" s="30">
        <f t="shared" si="12"/>
        <v>143.9888911746554</v>
      </c>
      <c r="H81" s="30">
        <f t="shared" si="12"/>
        <v>147.58861345402178</v>
      </c>
      <c r="I81" s="30">
        <f t="shared" si="12"/>
        <v>151.2783287903723</v>
      </c>
      <c r="J81" s="30">
        <f t="shared" si="12"/>
        <v>155.06028701013162</v>
      </c>
      <c r="K81" s="30">
        <f t="shared" si="12"/>
        <v>158.93679418538488</v>
      </c>
      <c r="L81" s="35">
        <f t="shared" si="12"/>
        <v>162.9102140400195</v>
      </c>
    </row>
    <row r="82" spans="1:12" ht="12">
      <c r="A82" s="23"/>
      <c r="B82" s="6"/>
      <c r="C82" s="34">
        <v>5</v>
      </c>
      <c r="D82" s="30">
        <f aca="true" t="shared" si="13" ref="D82:G83">D63</f>
        <v>166.82181710135518</v>
      </c>
      <c r="E82" s="30">
        <f t="shared" si="13"/>
        <v>171.0992995911335</v>
      </c>
      <c r="F82" s="30">
        <f t="shared" si="13"/>
        <v>175.48646111911128</v>
      </c>
      <c r="G82" s="30">
        <f t="shared" si="13"/>
        <v>179.98611396831927</v>
      </c>
      <c r="H82" s="30">
        <f aca="true" t="shared" si="14" ref="H82:L83">H63</f>
        <v>184.48576681752724</v>
      </c>
      <c r="I82" s="30">
        <f t="shared" si="14"/>
        <v>189.0979109879654</v>
      </c>
      <c r="J82" s="30">
        <f t="shared" si="14"/>
        <v>193.8253587626645</v>
      </c>
      <c r="K82" s="30">
        <f t="shared" si="14"/>
        <v>198.6709927317311</v>
      </c>
      <c r="L82" s="35">
        <f t="shared" si="14"/>
        <v>203.63776755002436</v>
      </c>
    </row>
    <row r="83" spans="1:12" ht="12">
      <c r="A83" s="23"/>
      <c r="B83" s="6"/>
      <c r="C83" s="34">
        <v>5</v>
      </c>
      <c r="D83" s="30">
        <f t="shared" si="13"/>
        <v>200.1861805216262</v>
      </c>
      <c r="E83" s="30">
        <f t="shared" si="13"/>
        <v>205.31915950936022</v>
      </c>
      <c r="F83" s="30">
        <f t="shared" si="13"/>
        <v>210.58375334293356</v>
      </c>
      <c r="G83" s="30">
        <f t="shared" si="13"/>
        <v>215.9833367619831</v>
      </c>
      <c r="H83" s="30">
        <f t="shared" si="14"/>
        <v>221.38292018103266</v>
      </c>
      <c r="I83" s="30">
        <f t="shared" si="14"/>
        <v>226.91749318555847</v>
      </c>
      <c r="J83" s="30">
        <f t="shared" si="14"/>
        <v>232.59043051519743</v>
      </c>
      <c r="K83" s="30">
        <f t="shared" si="14"/>
        <v>238.40519127807733</v>
      </c>
      <c r="L83" s="35">
        <f t="shared" si="14"/>
        <v>244.36532106002926</v>
      </c>
    </row>
    <row r="84" spans="1:12" ht="12">
      <c r="A84" s="23"/>
      <c r="B84" s="6"/>
      <c r="C84" s="34">
        <v>5</v>
      </c>
      <c r="D84" s="30">
        <f aca="true" t="shared" si="15" ref="D84:L84">D83</f>
        <v>200.1861805216262</v>
      </c>
      <c r="E84" s="30">
        <f t="shared" si="15"/>
        <v>205.31915950936022</v>
      </c>
      <c r="F84" s="30">
        <f t="shared" si="15"/>
        <v>210.58375334293356</v>
      </c>
      <c r="G84" s="30">
        <f t="shared" si="15"/>
        <v>215.9833367619831</v>
      </c>
      <c r="H84" s="30">
        <f t="shared" si="15"/>
        <v>221.38292018103266</v>
      </c>
      <c r="I84" s="30">
        <f t="shared" si="15"/>
        <v>226.91749318555847</v>
      </c>
      <c r="J84" s="30">
        <f t="shared" si="15"/>
        <v>232.59043051519743</v>
      </c>
      <c r="K84" s="30">
        <f t="shared" si="15"/>
        <v>238.40519127807733</v>
      </c>
      <c r="L84" s="35">
        <f t="shared" si="15"/>
        <v>244.36532106002926</v>
      </c>
    </row>
    <row r="85" spans="1:12" ht="12">
      <c r="A85" s="23"/>
      <c r="B85" s="6" t="s">
        <v>86</v>
      </c>
      <c r="C85" s="34">
        <v>5</v>
      </c>
      <c r="D85" s="30">
        <f aca="true" t="shared" si="16" ref="D85:L85">D$88*(1-3*$B$55)</f>
        <v>84.95361316406249</v>
      </c>
      <c r="E85" s="30">
        <f t="shared" si="16"/>
        <v>87.1319109375</v>
      </c>
      <c r="F85" s="30">
        <f t="shared" si="16"/>
        <v>89.3660625</v>
      </c>
      <c r="G85" s="30">
        <f t="shared" si="16"/>
        <v>91.65750000000001</v>
      </c>
      <c r="H85" s="30">
        <f t="shared" si="16"/>
        <v>93.9489375</v>
      </c>
      <c r="I85" s="30">
        <f t="shared" si="16"/>
        <v>96.29766093749998</v>
      </c>
      <c r="J85" s="30">
        <f t="shared" si="16"/>
        <v>98.70510246093747</v>
      </c>
      <c r="K85" s="30">
        <f t="shared" si="16"/>
        <v>101.17273002246091</v>
      </c>
      <c r="L85" s="35">
        <f t="shared" si="16"/>
        <v>103.70204827302243</v>
      </c>
    </row>
    <row r="86" spans="1:12" ht="12">
      <c r="A86" s="23"/>
      <c r="B86" s="6"/>
      <c r="C86" s="34">
        <v>5</v>
      </c>
      <c r="D86" s="30">
        <f aca="true" t="shared" si="17" ref="D86:L86">D$88*(1-2*$B$55)</f>
        <v>101.944335796875</v>
      </c>
      <c r="E86" s="30">
        <f t="shared" si="17"/>
        <v>104.558293125</v>
      </c>
      <c r="F86" s="30">
        <f t="shared" si="17"/>
        <v>107.239275</v>
      </c>
      <c r="G86" s="30">
        <f t="shared" si="17"/>
        <v>109.989</v>
      </c>
      <c r="H86" s="30">
        <f t="shared" si="17"/>
        <v>112.73872499999999</v>
      </c>
      <c r="I86" s="30">
        <f t="shared" si="17"/>
        <v>115.55719312499997</v>
      </c>
      <c r="J86" s="30">
        <f t="shared" si="17"/>
        <v>118.44612295312497</v>
      </c>
      <c r="K86" s="30">
        <f t="shared" si="17"/>
        <v>121.40727602695308</v>
      </c>
      <c r="L86" s="35">
        <f t="shared" si="17"/>
        <v>124.4424579276269</v>
      </c>
    </row>
    <row r="87" spans="1:12" ht="12">
      <c r="A87" s="23"/>
      <c r="B87" s="6"/>
      <c r="C87" s="34">
        <v>5</v>
      </c>
      <c r="D87" s="30">
        <f aca="true" t="shared" si="18" ref="D87:L87">D$88*(1-$B$55)</f>
        <v>118.9350584296875</v>
      </c>
      <c r="E87" s="30">
        <f t="shared" si="18"/>
        <v>121.9846753125</v>
      </c>
      <c r="F87" s="30">
        <f t="shared" si="18"/>
        <v>125.11248750000001</v>
      </c>
      <c r="G87" s="30">
        <f t="shared" si="18"/>
        <v>128.3205</v>
      </c>
      <c r="H87" s="30">
        <f t="shared" si="18"/>
        <v>131.5285125</v>
      </c>
      <c r="I87" s="30">
        <f t="shared" si="18"/>
        <v>134.81672531249998</v>
      </c>
      <c r="J87" s="30">
        <f t="shared" si="18"/>
        <v>138.18714344531247</v>
      </c>
      <c r="K87" s="30">
        <f t="shared" si="18"/>
        <v>141.64182203144526</v>
      </c>
      <c r="L87" s="35">
        <f t="shared" si="18"/>
        <v>145.18286758223138</v>
      </c>
    </row>
    <row r="88" spans="1:12" ht="12">
      <c r="A88" s="23"/>
      <c r="B88" s="6"/>
      <c r="C88" s="34">
        <v>5</v>
      </c>
      <c r="D88" s="30">
        <f>E88*0.975</f>
        <v>135.9257810625</v>
      </c>
      <c r="E88" s="30">
        <f>F88*0.975</f>
        <v>139.4110575</v>
      </c>
      <c r="F88" s="30">
        <f>G88*0.975</f>
        <v>142.9857</v>
      </c>
      <c r="G88" s="34">
        <f>E53</f>
        <v>146.65200000000002</v>
      </c>
      <c r="H88" s="30">
        <f>G88*1.025</f>
        <v>150.3183</v>
      </c>
      <c r="I88" s="30">
        <f>H88*1.025</f>
        <v>154.07625749999997</v>
      </c>
      <c r="J88" s="30">
        <f>I88*1.025</f>
        <v>157.92816393749996</v>
      </c>
      <c r="K88" s="30">
        <f>J88*1.025</f>
        <v>161.87636803593745</v>
      </c>
      <c r="L88" s="35">
        <f>K88*1.025</f>
        <v>165.92327723683587</v>
      </c>
    </row>
    <row r="89" spans="1:12" ht="12">
      <c r="A89" s="23"/>
      <c r="B89" s="6" t="s">
        <v>10</v>
      </c>
      <c r="C89" s="34">
        <v>5</v>
      </c>
      <c r="D89" s="30">
        <f aca="true" t="shared" si="19" ref="D89:L89">D$92*(1-3*$B$55)</f>
        <v>187.9276897265625</v>
      </c>
      <c r="E89" s="30">
        <f t="shared" si="19"/>
        <v>192.7463484375</v>
      </c>
      <c r="F89" s="30">
        <f t="shared" si="19"/>
        <v>197.68856250000002</v>
      </c>
      <c r="G89" s="30">
        <f t="shared" si="19"/>
        <v>202.75750000000002</v>
      </c>
      <c r="H89" s="30">
        <f t="shared" si="19"/>
        <v>207.82643750000003</v>
      </c>
      <c r="I89" s="30">
        <f t="shared" si="19"/>
        <v>213.0220984375</v>
      </c>
      <c r="J89" s="30">
        <f t="shared" si="19"/>
        <v>218.34765089843745</v>
      </c>
      <c r="K89" s="30">
        <f t="shared" si="19"/>
        <v>223.80634217089838</v>
      </c>
      <c r="L89" s="35">
        <f t="shared" si="19"/>
        <v>229.40150072517082</v>
      </c>
    </row>
    <row r="90" spans="1:12" ht="12">
      <c r="A90" s="23"/>
      <c r="B90" s="6"/>
      <c r="C90" s="34">
        <v>5</v>
      </c>
      <c r="D90" s="30">
        <f aca="true" t="shared" si="20" ref="D90:L90">D$92*(1-2*$B$55)</f>
        <v>225.51322767187503</v>
      </c>
      <c r="E90" s="30">
        <f t="shared" si="20"/>
        <v>231.295618125</v>
      </c>
      <c r="F90" s="30">
        <f t="shared" si="20"/>
        <v>237.22627500000004</v>
      </c>
      <c r="G90" s="30">
        <f t="shared" si="20"/>
        <v>243.30900000000003</v>
      </c>
      <c r="H90" s="30">
        <f t="shared" si="20"/>
        <v>249.391725</v>
      </c>
      <c r="I90" s="30">
        <f t="shared" si="20"/>
        <v>255.626518125</v>
      </c>
      <c r="J90" s="30">
        <f t="shared" si="20"/>
        <v>262.01718107812496</v>
      </c>
      <c r="K90" s="30">
        <f t="shared" si="20"/>
        <v>268.5676106050781</v>
      </c>
      <c r="L90" s="35">
        <f t="shared" si="20"/>
        <v>275.28180087020496</v>
      </c>
    </row>
    <row r="91" spans="1:12" ht="12">
      <c r="A91" s="23"/>
      <c r="B91" s="6"/>
      <c r="C91" s="34">
        <v>5</v>
      </c>
      <c r="D91" s="30">
        <f aca="true" t="shared" si="21" ref="D91:L91">D$92*(1-$B$55)</f>
        <v>263.0987656171875</v>
      </c>
      <c r="E91" s="30">
        <f t="shared" si="21"/>
        <v>269.8448878125</v>
      </c>
      <c r="F91" s="30">
        <f t="shared" si="21"/>
        <v>276.76398750000004</v>
      </c>
      <c r="G91" s="30">
        <f t="shared" si="21"/>
        <v>283.8605</v>
      </c>
      <c r="H91" s="30">
        <f t="shared" si="21"/>
        <v>290.9570125</v>
      </c>
      <c r="I91" s="30">
        <f t="shared" si="21"/>
        <v>298.2309378125</v>
      </c>
      <c r="J91" s="30">
        <f t="shared" si="21"/>
        <v>305.6867112578124</v>
      </c>
      <c r="K91" s="30">
        <f t="shared" si="21"/>
        <v>313.32887903925774</v>
      </c>
      <c r="L91" s="35">
        <f t="shared" si="21"/>
        <v>321.16210101523916</v>
      </c>
    </row>
    <row r="92" spans="1:12" ht="12">
      <c r="A92" s="23"/>
      <c r="B92" s="6"/>
      <c r="C92" s="34">
        <v>5</v>
      </c>
      <c r="D92" s="30">
        <f>E92*0.975</f>
        <v>300.6843035625</v>
      </c>
      <c r="E92" s="30">
        <f>F92*0.975</f>
        <v>308.3941575</v>
      </c>
      <c r="F92" s="30">
        <f>G92*0.975</f>
        <v>316.30170000000004</v>
      </c>
      <c r="G92" s="34">
        <f>E52</f>
        <v>324.41200000000003</v>
      </c>
      <c r="H92" s="30">
        <f>G92*1.025</f>
        <v>332.52230000000003</v>
      </c>
      <c r="I92" s="30">
        <f>H92*1.025</f>
        <v>340.8353575</v>
      </c>
      <c r="J92" s="30">
        <f>I92*1.025</f>
        <v>349.35624143749993</v>
      </c>
      <c r="K92" s="30">
        <f>J92*1.025</f>
        <v>358.0901474734374</v>
      </c>
      <c r="L92" s="35">
        <f>K92*1.025</f>
        <v>367.0424011602733</v>
      </c>
    </row>
    <row r="93" spans="1:12" ht="12">
      <c r="A93" s="23"/>
      <c r="B93" s="6" t="s">
        <v>6</v>
      </c>
      <c r="C93" s="6"/>
      <c r="D93" s="6"/>
      <c r="E93" s="6"/>
      <c r="F93" s="6"/>
      <c r="G93" s="6"/>
      <c r="H93" s="6"/>
      <c r="I93" s="6"/>
      <c r="J93" s="6"/>
      <c r="K93" s="6"/>
      <c r="L93" s="25"/>
    </row>
    <row r="94" spans="1:12" ht="12">
      <c r="A94" s="23"/>
      <c r="B94" s="5" t="s">
        <v>11</v>
      </c>
      <c r="C94" s="5"/>
      <c r="D94" s="5"/>
      <c r="E94" s="5"/>
      <c r="F94" s="5"/>
      <c r="G94" s="5"/>
      <c r="H94" s="5"/>
      <c r="I94" s="5"/>
      <c r="J94" s="5"/>
      <c r="K94" s="5"/>
      <c r="L94" s="37"/>
    </row>
    <row r="95" spans="1:12" ht="12">
      <c r="A95" s="23"/>
      <c r="B95" s="6"/>
      <c r="C95" s="6"/>
      <c r="D95" s="6"/>
      <c r="E95" s="6"/>
      <c r="F95" s="6"/>
      <c r="G95" s="6"/>
      <c r="H95" s="6"/>
      <c r="I95" s="6"/>
      <c r="J95" s="6"/>
      <c r="K95" s="6"/>
      <c r="L95" s="25"/>
    </row>
    <row r="96" spans="1:12" ht="12.75">
      <c r="A96" s="29" t="s">
        <v>12</v>
      </c>
      <c r="B96" s="6" t="s">
        <v>1</v>
      </c>
      <c r="C96" s="34">
        <v>5</v>
      </c>
      <c r="D96" s="30">
        <f aca="true" t="shared" si="22" ref="D96:F99">D62</f>
        <v>133.45745368108413</v>
      </c>
      <c r="E96" s="30">
        <f t="shared" si="22"/>
        <v>136.8794396729068</v>
      </c>
      <c r="F96" s="30">
        <f t="shared" si="22"/>
        <v>140.38916889528903</v>
      </c>
      <c r="G96" s="30">
        <f aca="true" t="shared" si="23" ref="G96:L96">G62</f>
        <v>143.9888911746554</v>
      </c>
      <c r="H96" s="30">
        <f t="shared" si="23"/>
        <v>147.58861345402178</v>
      </c>
      <c r="I96" s="30">
        <f t="shared" si="23"/>
        <v>151.2783287903723</v>
      </c>
      <c r="J96" s="30">
        <f t="shared" si="23"/>
        <v>155.06028701013162</v>
      </c>
      <c r="K96" s="30">
        <f t="shared" si="23"/>
        <v>158.93679418538488</v>
      </c>
      <c r="L96" s="35">
        <f t="shared" si="23"/>
        <v>162.9102140400195</v>
      </c>
    </row>
    <row r="97" spans="1:12" ht="12">
      <c r="A97" s="23"/>
      <c r="B97" s="6"/>
      <c r="C97" s="34">
        <v>5</v>
      </c>
      <c r="D97" s="30">
        <f t="shared" si="22"/>
        <v>166.82181710135518</v>
      </c>
      <c r="E97" s="30">
        <f t="shared" si="22"/>
        <v>171.0992995911335</v>
      </c>
      <c r="F97" s="30">
        <f t="shared" si="22"/>
        <v>175.48646111911128</v>
      </c>
      <c r="G97" s="30">
        <f aca="true" t="shared" si="24" ref="G97:L99">G63</f>
        <v>179.98611396831927</v>
      </c>
      <c r="H97" s="30">
        <f t="shared" si="24"/>
        <v>184.48576681752724</v>
      </c>
      <c r="I97" s="30">
        <f t="shared" si="24"/>
        <v>189.0979109879654</v>
      </c>
      <c r="J97" s="30">
        <f t="shared" si="24"/>
        <v>193.8253587626645</v>
      </c>
      <c r="K97" s="30">
        <f t="shared" si="24"/>
        <v>198.6709927317311</v>
      </c>
      <c r="L97" s="35">
        <f t="shared" si="24"/>
        <v>203.63776755002436</v>
      </c>
    </row>
    <row r="98" spans="1:12" ht="12">
      <c r="A98" s="23"/>
      <c r="B98" s="6"/>
      <c r="C98" s="34">
        <v>5</v>
      </c>
      <c r="D98" s="30">
        <f t="shared" si="22"/>
        <v>200.1861805216262</v>
      </c>
      <c r="E98" s="30">
        <f t="shared" si="22"/>
        <v>205.31915950936022</v>
      </c>
      <c r="F98" s="30">
        <f t="shared" si="22"/>
        <v>210.58375334293356</v>
      </c>
      <c r="G98" s="30">
        <f t="shared" si="24"/>
        <v>215.9833367619831</v>
      </c>
      <c r="H98" s="30">
        <f t="shared" si="24"/>
        <v>221.38292018103266</v>
      </c>
      <c r="I98" s="30">
        <f t="shared" si="24"/>
        <v>226.91749318555847</v>
      </c>
      <c r="J98" s="30">
        <f t="shared" si="24"/>
        <v>232.59043051519743</v>
      </c>
      <c r="K98" s="30">
        <f t="shared" si="24"/>
        <v>238.40519127807733</v>
      </c>
      <c r="L98" s="35">
        <f t="shared" si="24"/>
        <v>244.36532106002926</v>
      </c>
    </row>
    <row r="99" spans="1:12" ht="12">
      <c r="A99" s="23"/>
      <c r="B99" s="6"/>
      <c r="C99" s="34">
        <v>5</v>
      </c>
      <c r="D99" s="30">
        <f t="shared" si="22"/>
        <v>233.55054394189722</v>
      </c>
      <c r="E99" s="30">
        <f t="shared" si="22"/>
        <v>239.53901942758694</v>
      </c>
      <c r="F99" s="30">
        <f t="shared" si="22"/>
        <v>245.6810455667558</v>
      </c>
      <c r="G99" s="30">
        <f t="shared" si="24"/>
        <v>251.98055955564695</v>
      </c>
      <c r="H99" s="30">
        <f t="shared" si="24"/>
        <v>258.28007354453814</v>
      </c>
      <c r="I99" s="30">
        <f t="shared" si="24"/>
        <v>264.73707538315153</v>
      </c>
      <c r="J99" s="30">
        <f t="shared" si="24"/>
        <v>271.35550226773034</v>
      </c>
      <c r="K99" s="30">
        <f t="shared" si="24"/>
        <v>278.1393898244236</v>
      </c>
      <c r="L99" s="35">
        <f t="shared" si="24"/>
        <v>285.0928745700341</v>
      </c>
    </row>
    <row r="100" spans="1:12" ht="12">
      <c r="A100" s="23"/>
      <c r="B100" s="6"/>
      <c r="C100" s="34">
        <v>3</v>
      </c>
      <c r="D100" s="30">
        <f aca="true" t="shared" si="25" ref="D100:L100">D66*1.025</f>
        <v>273.58778004622246</v>
      </c>
      <c r="E100" s="30">
        <f t="shared" si="25"/>
        <v>280.60285132945893</v>
      </c>
      <c r="F100" s="30">
        <f t="shared" si="25"/>
        <v>287.7977962353425</v>
      </c>
      <c r="G100" s="30">
        <f t="shared" si="25"/>
        <v>295.17722690804356</v>
      </c>
      <c r="H100" s="30">
        <f t="shared" si="25"/>
        <v>302.5566575807446</v>
      </c>
      <c r="I100" s="30">
        <f t="shared" si="25"/>
        <v>310.12057402026323</v>
      </c>
      <c r="J100" s="30">
        <f t="shared" si="25"/>
        <v>317.87358837076977</v>
      </c>
      <c r="K100" s="30">
        <f t="shared" si="25"/>
        <v>325.820428080039</v>
      </c>
      <c r="L100" s="35">
        <f t="shared" si="25"/>
        <v>333.9659387820399</v>
      </c>
    </row>
    <row r="101" spans="1:12" ht="12">
      <c r="A101" s="23"/>
      <c r="B101" s="6"/>
      <c r="C101" s="34">
        <v>8</v>
      </c>
      <c r="D101" s="30">
        <f aca="true" t="shared" si="26" ref="D101:L101">D98</f>
        <v>200.1861805216262</v>
      </c>
      <c r="E101" s="30">
        <f t="shared" si="26"/>
        <v>205.31915950936022</v>
      </c>
      <c r="F101" s="30">
        <f t="shared" si="26"/>
        <v>210.58375334293356</v>
      </c>
      <c r="G101" s="30">
        <f t="shared" si="26"/>
        <v>215.9833367619831</v>
      </c>
      <c r="H101" s="30">
        <f t="shared" si="26"/>
        <v>221.38292018103266</v>
      </c>
      <c r="I101" s="30">
        <f t="shared" si="26"/>
        <v>226.91749318555847</v>
      </c>
      <c r="J101" s="30">
        <f t="shared" si="26"/>
        <v>232.59043051519743</v>
      </c>
      <c r="K101" s="30">
        <f t="shared" si="26"/>
        <v>238.40519127807733</v>
      </c>
      <c r="L101" s="35">
        <f t="shared" si="26"/>
        <v>244.36532106002926</v>
      </c>
    </row>
    <row r="102" spans="1:12" ht="12">
      <c r="A102" s="23"/>
      <c r="B102" s="6" t="s">
        <v>5</v>
      </c>
      <c r="C102" s="34">
        <v>5</v>
      </c>
      <c r="D102" s="30">
        <f aca="true" t="shared" si="27" ref="D102:L102">D67</f>
        <v>115.06911957567668</v>
      </c>
      <c r="E102" s="30">
        <f t="shared" si="27"/>
        <v>118.01960982120686</v>
      </c>
      <c r="F102" s="30">
        <f t="shared" si="27"/>
        <v>121.04575366277626</v>
      </c>
      <c r="G102" s="30">
        <f t="shared" si="27"/>
        <v>124.14949093618078</v>
      </c>
      <c r="H102" s="30">
        <f t="shared" si="27"/>
        <v>127.25322820958529</v>
      </c>
      <c r="I102" s="30">
        <f t="shared" si="27"/>
        <v>130.43455891482492</v>
      </c>
      <c r="J102" s="30">
        <f t="shared" si="27"/>
        <v>133.69542288769554</v>
      </c>
      <c r="K102" s="30">
        <f t="shared" si="27"/>
        <v>137.0378084598879</v>
      </c>
      <c r="L102" s="35">
        <f t="shared" si="27"/>
        <v>140.4637536713851</v>
      </c>
    </row>
    <row r="103" spans="1:12" ht="12">
      <c r="A103" s="23"/>
      <c r="B103" s="6"/>
      <c r="C103" s="34">
        <v>5</v>
      </c>
      <c r="D103" s="30">
        <f aca="true" t="shared" si="28" ref="D103:L103">D68</f>
        <v>143.83639946959585</v>
      </c>
      <c r="E103" s="30">
        <f t="shared" si="28"/>
        <v>147.52451227650857</v>
      </c>
      <c r="F103" s="30">
        <f t="shared" si="28"/>
        <v>151.30719207847034</v>
      </c>
      <c r="G103" s="30">
        <f t="shared" si="28"/>
        <v>155.186863670226</v>
      </c>
      <c r="H103" s="30">
        <f t="shared" si="28"/>
        <v>159.0665352619816</v>
      </c>
      <c r="I103" s="30">
        <f t="shared" si="28"/>
        <v>163.04319864353116</v>
      </c>
      <c r="J103" s="30">
        <f t="shared" si="28"/>
        <v>167.1192786096194</v>
      </c>
      <c r="K103" s="30">
        <f t="shared" si="28"/>
        <v>171.29726057485988</v>
      </c>
      <c r="L103" s="35">
        <f t="shared" si="28"/>
        <v>175.57969208923137</v>
      </c>
    </row>
    <row r="104" spans="1:12" ht="12">
      <c r="A104" s="23"/>
      <c r="B104" s="6"/>
      <c r="C104" s="34">
        <v>5</v>
      </c>
      <c r="D104" s="30">
        <f aca="true" t="shared" si="29" ref="D104:L104">D69</f>
        <v>172.60367936351503</v>
      </c>
      <c r="E104" s="30">
        <f t="shared" si="29"/>
        <v>177.02941473181028</v>
      </c>
      <c r="F104" s="30">
        <f t="shared" si="29"/>
        <v>181.56863049416438</v>
      </c>
      <c r="G104" s="30">
        <f t="shared" si="29"/>
        <v>186.22423640427118</v>
      </c>
      <c r="H104" s="30">
        <f t="shared" si="29"/>
        <v>190.87984231437792</v>
      </c>
      <c r="I104" s="30">
        <f t="shared" si="29"/>
        <v>195.65183837223736</v>
      </c>
      <c r="J104" s="30">
        <f t="shared" si="29"/>
        <v>200.5431343315433</v>
      </c>
      <c r="K104" s="30">
        <f t="shared" si="29"/>
        <v>205.55671268983187</v>
      </c>
      <c r="L104" s="35">
        <f t="shared" si="29"/>
        <v>210.69563050707762</v>
      </c>
    </row>
    <row r="105" spans="1:12" ht="12">
      <c r="A105" s="23"/>
      <c r="B105" s="6"/>
      <c r="C105" s="34">
        <v>5</v>
      </c>
      <c r="D105" s="30">
        <f aca="true" t="shared" si="30" ref="D105:L105">D70</f>
        <v>201.37095925743418</v>
      </c>
      <c r="E105" s="30">
        <f t="shared" si="30"/>
        <v>206.534317187112</v>
      </c>
      <c r="F105" s="30">
        <f t="shared" si="30"/>
        <v>211.83006890985845</v>
      </c>
      <c r="G105" s="30">
        <f t="shared" si="30"/>
        <v>217.26160913831637</v>
      </c>
      <c r="H105" s="30">
        <f t="shared" si="30"/>
        <v>222.69314936677426</v>
      </c>
      <c r="I105" s="30">
        <f t="shared" si="30"/>
        <v>228.2604781009436</v>
      </c>
      <c r="J105" s="30">
        <f t="shared" si="30"/>
        <v>233.9669900534672</v>
      </c>
      <c r="K105" s="30">
        <f t="shared" si="30"/>
        <v>239.81616480480386</v>
      </c>
      <c r="L105" s="35">
        <f t="shared" si="30"/>
        <v>245.8115689249239</v>
      </c>
    </row>
    <row r="106" spans="1:12" ht="12">
      <c r="A106" s="23"/>
      <c r="B106" s="6"/>
      <c r="C106" s="34">
        <v>3</v>
      </c>
      <c r="D106" s="30">
        <f>D71*1.025</f>
        <v>235.89169513013718</v>
      </c>
      <c r="E106" s="30">
        <f aca="true" t="shared" si="31" ref="E106:L106">E71*1.025</f>
        <v>241.94020013347404</v>
      </c>
      <c r="F106" s="30">
        <f t="shared" si="31"/>
        <v>248.1437950086913</v>
      </c>
      <c r="G106" s="30">
        <f t="shared" si="31"/>
        <v>254.50645641917058</v>
      </c>
      <c r="H106" s="30">
        <f t="shared" si="31"/>
        <v>260.86911782964984</v>
      </c>
      <c r="I106" s="30">
        <f t="shared" si="31"/>
        <v>267.3908457753911</v>
      </c>
      <c r="J106" s="30">
        <f t="shared" si="31"/>
        <v>274.0756169197758</v>
      </c>
      <c r="K106" s="30">
        <f t="shared" si="31"/>
        <v>280.9275073427702</v>
      </c>
      <c r="L106" s="35">
        <f t="shared" si="31"/>
        <v>287.9506950263394</v>
      </c>
    </row>
    <row r="107" spans="1:12" ht="12">
      <c r="A107" s="23"/>
      <c r="B107" s="6"/>
      <c r="C107" s="34">
        <v>8</v>
      </c>
      <c r="D107" s="30">
        <f aca="true" t="shared" si="32" ref="D107:L107">D104</f>
        <v>172.60367936351503</v>
      </c>
      <c r="E107" s="30">
        <f t="shared" si="32"/>
        <v>177.02941473181028</v>
      </c>
      <c r="F107" s="30">
        <f t="shared" si="32"/>
        <v>181.56863049416438</v>
      </c>
      <c r="G107" s="30">
        <f t="shared" si="32"/>
        <v>186.22423640427118</v>
      </c>
      <c r="H107" s="30">
        <f t="shared" si="32"/>
        <v>190.87984231437792</v>
      </c>
      <c r="I107" s="30">
        <f t="shared" si="32"/>
        <v>195.65183837223736</v>
      </c>
      <c r="J107" s="30">
        <f t="shared" si="32"/>
        <v>200.5431343315433</v>
      </c>
      <c r="K107" s="30">
        <f t="shared" si="32"/>
        <v>205.55671268983187</v>
      </c>
      <c r="L107" s="35">
        <f t="shared" si="32"/>
        <v>210.69563050707762</v>
      </c>
    </row>
    <row r="108" spans="1:12" ht="12">
      <c r="A108" s="23"/>
      <c r="B108" s="6" t="s">
        <v>87</v>
      </c>
      <c r="C108" s="34">
        <v>5</v>
      </c>
      <c r="D108" s="30">
        <f aca="true" t="shared" si="33" ref="D108:L108">D72</f>
        <v>92.12169188440977</v>
      </c>
      <c r="E108" s="30">
        <f t="shared" si="33"/>
        <v>94.48378654811259</v>
      </c>
      <c r="F108" s="30">
        <f t="shared" si="33"/>
        <v>96.90644774165393</v>
      </c>
      <c r="G108" s="30">
        <f t="shared" si="33"/>
        <v>99.3912284529784</v>
      </c>
      <c r="H108" s="30">
        <f t="shared" si="33"/>
        <v>101.87600916430284</v>
      </c>
      <c r="I108" s="30">
        <f t="shared" si="33"/>
        <v>104.42290939341041</v>
      </c>
      <c r="J108" s="30">
        <f t="shared" si="33"/>
        <v>107.03348212824565</v>
      </c>
      <c r="K108" s="30">
        <f t="shared" si="33"/>
        <v>109.70931918145179</v>
      </c>
      <c r="L108" s="35">
        <f t="shared" si="33"/>
        <v>112.45205216098807</v>
      </c>
    </row>
    <row r="109" spans="1:12" ht="12">
      <c r="A109" s="23"/>
      <c r="B109" s="6"/>
      <c r="C109" s="34">
        <v>5</v>
      </c>
      <c r="D109" s="30">
        <f aca="true" t="shared" si="34" ref="D109:L109">D73</f>
        <v>115.15211485551221</v>
      </c>
      <c r="E109" s="30">
        <f t="shared" si="34"/>
        <v>118.10473318514073</v>
      </c>
      <c r="F109" s="30">
        <f t="shared" si="34"/>
        <v>121.13305967706742</v>
      </c>
      <c r="G109" s="30">
        <f t="shared" si="34"/>
        <v>124.239035566223</v>
      </c>
      <c r="H109" s="30">
        <f t="shared" si="34"/>
        <v>127.34501145537855</v>
      </c>
      <c r="I109" s="30">
        <f t="shared" si="34"/>
        <v>130.52863674176302</v>
      </c>
      <c r="J109" s="30">
        <f t="shared" si="34"/>
        <v>133.79185266030706</v>
      </c>
      <c r="K109" s="30">
        <f t="shared" si="34"/>
        <v>137.13664897681474</v>
      </c>
      <c r="L109" s="35">
        <f t="shared" si="34"/>
        <v>140.5650652012351</v>
      </c>
    </row>
    <row r="110" spans="1:12" ht="12">
      <c r="A110" s="23"/>
      <c r="B110" s="6"/>
      <c r="C110" s="34">
        <v>5</v>
      </c>
      <c r="D110" s="30">
        <f aca="true" t="shared" si="35" ref="D110:L110">D74</f>
        <v>138.18253782661466</v>
      </c>
      <c r="E110" s="30">
        <f t="shared" si="35"/>
        <v>141.7256798221689</v>
      </c>
      <c r="F110" s="30">
        <f t="shared" si="35"/>
        <v>145.3596716124809</v>
      </c>
      <c r="G110" s="30">
        <f t="shared" si="35"/>
        <v>149.0868426794676</v>
      </c>
      <c r="H110" s="30">
        <f t="shared" si="35"/>
        <v>152.81401374645426</v>
      </c>
      <c r="I110" s="30">
        <f t="shared" si="35"/>
        <v>156.6343640901156</v>
      </c>
      <c r="J110" s="30">
        <f t="shared" si="35"/>
        <v>160.5502231923685</v>
      </c>
      <c r="K110" s="30">
        <f t="shared" si="35"/>
        <v>164.56397877217768</v>
      </c>
      <c r="L110" s="35">
        <f t="shared" si="35"/>
        <v>168.67807824148213</v>
      </c>
    </row>
    <row r="111" spans="1:12" ht="12">
      <c r="A111" s="23"/>
      <c r="B111" s="6"/>
      <c r="C111" s="34">
        <v>5</v>
      </c>
      <c r="D111" s="30">
        <f aca="true" t="shared" si="36" ref="D111:L111">D75</f>
        <v>161.2129607977171</v>
      </c>
      <c r="E111" s="30">
        <f t="shared" si="36"/>
        <v>165.34662645919704</v>
      </c>
      <c r="F111" s="30">
        <f t="shared" si="36"/>
        <v>169.5862835478944</v>
      </c>
      <c r="G111" s="30">
        <f t="shared" si="36"/>
        <v>173.9346497927122</v>
      </c>
      <c r="H111" s="30">
        <f t="shared" si="36"/>
        <v>178.28301603753</v>
      </c>
      <c r="I111" s="30">
        <f t="shared" si="36"/>
        <v>182.7400914384682</v>
      </c>
      <c r="J111" s="30">
        <f t="shared" si="36"/>
        <v>187.3085937244299</v>
      </c>
      <c r="K111" s="30">
        <f t="shared" si="36"/>
        <v>191.99130856754064</v>
      </c>
      <c r="L111" s="35">
        <f t="shared" si="36"/>
        <v>196.79109128172914</v>
      </c>
    </row>
    <row r="112" spans="1:12" ht="12">
      <c r="A112" s="23"/>
      <c r="B112" s="6"/>
      <c r="C112" s="34">
        <v>3</v>
      </c>
      <c r="D112" s="30">
        <f aca="true" t="shared" si="37" ref="D112:L112">D76*1.025</f>
        <v>188.84946836304002</v>
      </c>
      <c r="E112" s="30">
        <f t="shared" si="37"/>
        <v>193.6917624236308</v>
      </c>
      <c r="F112" s="30">
        <f t="shared" si="37"/>
        <v>198.65821787039056</v>
      </c>
      <c r="G112" s="30">
        <f t="shared" si="37"/>
        <v>203.7520183286057</v>
      </c>
      <c r="H112" s="30">
        <f t="shared" si="37"/>
        <v>208.84581878682081</v>
      </c>
      <c r="I112" s="30">
        <f t="shared" si="37"/>
        <v>214.0669642564913</v>
      </c>
      <c r="J112" s="30">
        <f t="shared" si="37"/>
        <v>219.41863836290358</v>
      </c>
      <c r="K112" s="30">
        <f t="shared" si="37"/>
        <v>224.90410432197615</v>
      </c>
      <c r="L112" s="35">
        <f t="shared" si="37"/>
        <v>230.52670693002554</v>
      </c>
    </row>
    <row r="113" spans="1:12" ht="12">
      <c r="A113" s="23"/>
      <c r="B113" s="6"/>
      <c r="C113" s="34">
        <v>8</v>
      </c>
      <c r="D113" s="30">
        <f aca="true" t="shared" si="38" ref="D113:L113">D110</f>
        <v>138.18253782661466</v>
      </c>
      <c r="E113" s="30">
        <f t="shared" si="38"/>
        <v>141.7256798221689</v>
      </c>
      <c r="F113" s="30">
        <f t="shared" si="38"/>
        <v>145.3596716124809</v>
      </c>
      <c r="G113" s="30">
        <f t="shared" si="38"/>
        <v>149.0868426794676</v>
      </c>
      <c r="H113" s="30">
        <f t="shared" si="38"/>
        <v>152.81401374645426</v>
      </c>
      <c r="I113" s="30">
        <f t="shared" si="38"/>
        <v>156.6343640901156</v>
      </c>
      <c r="J113" s="30">
        <f t="shared" si="38"/>
        <v>160.5502231923685</v>
      </c>
      <c r="K113" s="30">
        <f t="shared" si="38"/>
        <v>164.56397877217768</v>
      </c>
      <c r="L113" s="35">
        <f t="shared" si="38"/>
        <v>168.67807824148213</v>
      </c>
    </row>
    <row r="114" spans="1:12" ht="12">
      <c r="A114" s="23"/>
      <c r="B114" s="6" t="s">
        <v>13</v>
      </c>
      <c r="C114" s="6"/>
      <c r="D114" s="6"/>
      <c r="E114" s="6"/>
      <c r="F114" s="6"/>
      <c r="G114" s="6"/>
      <c r="H114" s="6"/>
      <c r="I114" s="6"/>
      <c r="J114" s="6"/>
      <c r="K114" s="6"/>
      <c r="L114" s="25"/>
    </row>
    <row r="115" spans="1:12" ht="12">
      <c r="A115" s="23"/>
      <c r="B115" s="6" t="s">
        <v>15</v>
      </c>
      <c r="C115" s="6"/>
      <c r="D115" s="6"/>
      <c r="E115" s="6"/>
      <c r="F115" s="6"/>
      <c r="G115" s="6"/>
      <c r="H115" s="6"/>
      <c r="I115" s="6"/>
      <c r="J115" s="6"/>
      <c r="K115" s="6"/>
      <c r="L115" s="25"/>
    </row>
    <row r="116" spans="1:12" ht="12">
      <c r="A116" s="23"/>
      <c r="B116" s="6" t="s">
        <v>14</v>
      </c>
      <c r="C116" s="6"/>
      <c r="D116" s="6"/>
      <c r="E116" s="6"/>
      <c r="F116" s="6"/>
      <c r="G116" s="6"/>
      <c r="H116" s="6"/>
      <c r="I116" s="6"/>
      <c r="J116" s="6"/>
      <c r="K116" s="6"/>
      <c r="L116" s="25"/>
    </row>
    <row r="117" spans="1:12" ht="12.75" thickBot="1">
      <c r="A117" s="38"/>
      <c r="B117" s="39" t="s">
        <v>16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40"/>
    </row>
    <row r="118" spans="1:12" ht="12">
      <c r="A118" s="2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25"/>
    </row>
    <row r="119" spans="1:12" ht="22.5">
      <c r="A119" s="26" t="s">
        <v>59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25"/>
    </row>
    <row r="120" spans="1:12" ht="12">
      <c r="A120" s="2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5"/>
    </row>
    <row r="121" spans="1:12" ht="12">
      <c r="A121" s="2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25"/>
    </row>
    <row r="122" spans="1:12" ht="12.75">
      <c r="A122" s="29" t="s">
        <v>32</v>
      </c>
      <c r="B122" s="6"/>
      <c r="C122" s="6" t="s">
        <v>0</v>
      </c>
      <c r="D122" s="41">
        <f aca="true" t="shared" si="39" ref="D122:L122">SUMPRODUCT($C$62:$C$76,D62:D76)</f>
        <v>12774.309942793896</v>
      </c>
      <c r="E122" s="41">
        <f t="shared" si="39"/>
        <v>13101.856351583487</v>
      </c>
      <c r="F122" s="41">
        <f t="shared" si="39"/>
        <v>13437.80138623947</v>
      </c>
      <c r="G122" s="41">
        <f t="shared" si="39"/>
        <v>13782.360396143049</v>
      </c>
      <c r="H122" s="41">
        <f t="shared" si="39"/>
        <v>14126.919406046623</v>
      </c>
      <c r="I122" s="41">
        <f t="shared" si="39"/>
        <v>14480.092391197786</v>
      </c>
      <c r="J122" s="41">
        <f t="shared" si="39"/>
        <v>14842.09470097773</v>
      </c>
      <c r="K122" s="41">
        <f t="shared" si="39"/>
        <v>15213.14706850217</v>
      </c>
      <c r="L122" s="42">
        <f t="shared" si="39"/>
        <v>15593.475745214724</v>
      </c>
    </row>
    <row r="123" spans="1:12" ht="12">
      <c r="A123" s="23" t="s">
        <v>2</v>
      </c>
      <c r="B123" s="6"/>
      <c r="C123" s="6" t="s">
        <v>31</v>
      </c>
      <c r="D123" s="41">
        <f>SUMPRODUCT($C$81:$C$92,D81:D92)</f>
        <v>10598.17203428471</v>
      </c>
      <c r="E123" s="41">
        <f aca="true" t="shared" si="40" ref="E123:L123">SUMPRODUCT($C$81:$C$92,E81:E92)</f>
        <v>10869.920035163805</v>
      </c>
      <c r="F123" s="41">
        <f t="shared" si="40"/>
        <v>11148.635933501337</v>
      </c>
      <c r="G123" s="41">
        <f t="shared" si="40"/>
        <v>11434.498393334705</v>
      </c>
      <c r="H123" s="41">
        <f t="shared" si="40"/>
        <v>11720.360853168075</v>
      </c>
      <c r="I123" s="41">
        <f t="shared" si="40"/>
        <v>12013.369874497273</v>
      </c>
      <c r="J123" s="41">
        <f t="shared" si="40"/>
        <v>12313.704121359704</v>
      </c>
      <c r="K123" s="41">
        <f t="shared" si="40"/>
        <v>12621.546724393695</v>
      </c>
      <c r="L123" s="42">
        <f t="shared" si="40"/>
        <v>12937.085392503535</v>
      </c>
    </row>
    <row r="124" spans="1:12" ht="12">
      <c r="A124" s="23"/>
      <c r="B124" s="6"/>
      <c r="C124" s="5" t="s">
        <v>12</v>
      </c>
      <c r="D124" s="43">
        <f>SUMPRODUCT($C$96:$C$113,D96:D113)</f>
        <v>15550.593303694435</v>
      </c>
      <c r="E124" s="43">
        <f aca="true" t="shared" si="41" ref="E124:L124">SUMPRODUCT($C$96:$C$113,E96:E113)</f>
        <v>15949.326465327627</v>
      </c>
      <c r="F124" s="43">
        <f t="shared" si="41"/>
        <v>16358.283554182182</v>
      </c>
      <c r="G124" s="43">
        <f t="shared" si="41"/>
        <v>16777.726722238134</v>
      </c>
      <c r="H124" s="43">
        <f t="shared" si="41"/>
        <v>17197.169890294088</v>
      </c>
      <c r="I124" s="43">
        <f t="shared" si="41"/>
        <v>17627.099137551435</v>
      </c>
      <c r="J124" s="43">
        <f t="shared" si="41"/>
        <v>18067.77661599022</v>
      </c>
      <c r="K124" s="43">
        <f t="shared" si="41"/>
        <v>18519.471031389978</v>
      </c>
      <c r="L124" s="44">
        <f t="shared" si="41"/>
        <v>18982.457807174727</v>
      </c>
    </row>
    <row r="125" spans="1:12" ht="12">
      <c r="A125" s="23"/>
      <c r="B125" s="6"/>
      <c r="C125" s="6" t="s">
        <v>43</v>
      </c>
      <c r="D125" s="41">
        <f>SUM(D122:D124)</f>
        <v>38923.07528077304</v>
      </c>
      <c r="E125" s="41">
        <f aca="true" t="shared" si="42" ref="E125:L125">SUM(E122:E124)</f>
        <v>39921.10285207492</v>
      </c>
      <c r="F125" s="41">
        <f t="shared" si="42"/>
        <v>40944.72087392299</v>
      </c>
      <c r="G125" s="41">
        <f t="shared" si="42"/>
        <v>41994.585511715886</v>
      </c>
      <c r="H125" s="41">
        <f t="shared" si="42"/>
        <v>43044.45014950879</v>
      </c>
      <c r="I125" s="41">
        <f t="shared" si="42"/>
        <v>44120.561403246495</v>
      </c>
      <c r="J125" s="41">
        <f t="shared" si="42"/>
        <v>45223.57543832765</v>
      </c>
      <c r="K125" s="41">
        <f t="shared" si="42"/>
        <v>46354.16482428584</v>
      </c>
      <c r="L125" s="42">
        <f t="shared" si="42"/>
        <v>47513.01894489299</v>
      </c>
    </row>
    <row r="126" spans="1:12" ht="12">
      <c r="A126" s="23"/>
      <c r="B126" s="6"/>
      <c r="C126" s="6"/>
      <c r="D126" s="41"/>
      <c r="E126" s="41"/>
      <c r="F126" s="41"/>
      <c r="G126" s="41"/>
      <c r="H126" s="41"/>
      <c r="I126" s="41"/>
      <c r="J126" s="41"/>
      <c r="K126" s="41"/>
      <c r="L126" s="42"/>
    </row>
    <row r="127" spans="1:12" ht="12.75">
      <c r="A127" s="29" t="s">
        <v>44</v>
      </c>
      <c r="B127" s="6"/>
      <c r="C127" s="6" t="s">
        <v>0</v>
      </c>
      <c r="D127" s="41">
        <f>'Tonnage Calc (do not change)'!D82</f>
        <v>8942.016959955727</v>
      </c>
      <c r="E127" s="41">
        <f>'Tonnage Calc (do not change)'!E82</f>
        <v>9171.29944610844</v>
      </c>
      <c r="F127" s="41">
        <f>'Tonnage Calc (do not change)'!F82</f>
        <v>9406.460970367629</v>
      </c>
      <c r="G127" s="41">
        <f>'Tonnage Calc (do not change)'!G82</f>
        <v>9647.652277300134</v>
      </c>
      <c r="H127" s="41">
        <f>'Tonnage Calc (do not change)'!H82</f>
        <v>9888.843584232636</v>
      </c>
      <c r="I127" s="41">
        <f>'Tonnage Calc (do not change)'!I82</f>
        <v>10136.064673838451</v>
      </c>
      <c r="J127" s="41">
        <f>'Tonnage Calc (do not change)'!J82</f>
        <v>10389.466290684411</v>
      </c>
      <c r="K127" s="41">
        <f>'Tonnage Calc (do not change)'!K82</f>
        <v>10649.202947951519</v>
      </c>
      <c r="L127" s="42">
        <f>'Tonnage Calc (do not change)'!L82</f>
        <v>10915.433021650308</v>
      </c>
    </row>
    <row r="128" spans="1:12" ht="12">
      <c r="A128" s="23"/>
      <c r="B128" s="6"/>
      <c r="C128" s="6" t="s">
        <v>31</v>
      </c>
      <c r="D128" s="41">
        <f>'Tonnage Calc (do not change)'!D83</f>
        <v>7732.369165919386</v>
      </c>
      <c r="E128" s="41">
        <f>'Tonnage Calc (do not change)'!E83</f>
        <v>7930.635041968602</v>
      </c>
      <c r="F128" s="41">
        <f>'Tonnage Calc (do not change)'!F83</f>
        <v>8133.984658429336</v>
      </c>
      <c r="G128" s="41">
        <f>'Tonnage Calc (do not change)'!G83</f>
        <v>8342.548367619831</v>
      </c>
      <c r="H128" s="41">
        <f>'Tonnage Calc (do not change)'!H83</f>
        <v>8551.112076810328</v>
      </c>
      <c r="I128" s="41">
        <f>'Tonnage Calc (do not change)'!I83</f>
        <v>8764.889878730584</v>
      </c>
      <c r="J128" s="41">
        <f>'Tonnage Calc (do not change)'!J83</f>
        <v>8984.012125698846</v>
      </c>
      <c r="K128" s="41">
        <f>'Tonnage Calc (do not change)'!K83</f>
        <v>9208.61242884132</v>
      </c>
      <c r="L128" s="42">
        <f>'Tonnage Calc (do not change)'!L83</f>
        <v>9438.82773956235</v>
      </c>
    </row>
    <row r="129" spans="1:12" ht="12">
      <c r="A129" s="23"/>
      <c r="B129" s="6"/>
      <c r="C129" s="5" t="s">
        <v>12</v>
      </c>
      <c r="D129" s="43">
        <f>'Tonnage Calc (do not change)'!D84</f>
        <v>11718.300320856268</v>
      </c>
      <c r="E129" s="43">
        <f>'Tonnage Calc (do not change)'!E84</f>
        <v>12018.769559852586</v>
      </c>
      <c r="F129" s="43">
        <f>'Tonnage Calc (do not change)'!F84</f>
        <v>12326.94313831034</v>
      </c>
      <c r="G129" s="43">
        <f>'Tonnage Calc (do not change)'!G84</f>
        <v>12643.018603395221</v>
      </c>
      <c r="H129" s="43">
        <f>'Tonnage Calc (do not change)'!H84</f>
        <v>12959.0940684801</v>
      </c>
      <c r="I129" s="43">
        <f>'Tonnage Calc (do not change)'!I84</f>
        <v>13283.071420192104</v>
      </c>
      <c r="J129" s="43">
        <f>'Tonnage Calc (do not change)'!J84</f>
        <v>13615.148205696905</v>
      </c>
      <c r="K129" s="43">
        <f>'Tonnage Calc (do not change)'!K84</f>
        <v>13955.526910839326</v>
      </c>
      <c r="L129" s="44">
        <f>'Tonnage Calc (do not change)'!L84</f>
        <v>14304.415083610307</v>
      </c>
    </row>
    <row r="130" spans="1:12" ht="12.75" thickBot="1">
      <c r="A130" s="38"/>
      <c r="B130" s="39"/>
      <c r="C130" s="39" t="s">
        <v>43</v>
      </c>
      <c r="D130" s="45">
        <f aca="true" t="shared" si="43" ref="D130:L130">SUM(D127:D129)</f>
        <v>28392.68644673138</v>
      </c>
      <c r="E130" s="45">
        <f t="shared" si="43"/>
        <v>29120.70404792963</v>
      </c>
      <c r="F130" s="45">
        <f t="shared" si="43"/>
        <v>29867.388767107306</v>
      </c>
      <c r="G130" s="45">
        <f t="shared" si="43"/>
        <v>30633.21924831519</v>
      </c>
      <c r="H130" s="45">
        <f t="shared" si="43"/>
        <v>31399.049729523067</v>
      </c>
      <c r="I130" s="45">
        <f t="shared" si="43"/>
        <v>32184.025972761137</v>
      </c>
      <c r="J130" s="45">
        <f t="shared" si="43"/>
        <v>32988.62662208016</v>
      </c>
      <c r="K130" s="45">
        <f t="shared" si="43"/>
        <v>33813.342287632164</v>
      </c>
      <c r="L130" s="46">
        <f t="shared" si="43"/>
        <v>34658.67584482297</v>
      </c>
    </row>
  </sheetData>
  <sheetProtection/>
  <hyperlinks>
    <hyperlink ref="A44" r:id="rId1" display="Microloading and Fractional Plates"/>
    <hyperlink ref="A4" r:id="rId2" display="Link to Main Website"/>
    <hyperlink ref="A9" r:id="rId3" display="Link to Program Description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s="2" t="s">
        <v>45</v>
      </c>
      <c r="B1" s="2" t="s">
        <v>46</v>
      </c>
    </row>
    <row r="2" spans="1:2" ht="12.75">
      <c r="A2" s="2"/>
      <c r="B2" s="2" t="s">
        <v>47</v>
      </c>
    </row>
    <row r="4" spans="1:5" ht="12">
      <c r="A4">
        <f>'Single Factor'!A48</f>
        <v>0</v>
      </c>
      <c r="B4" t="str">
        <f>'Single Factor'!B48</f>
        <v>Test Weight</v>
      </c>
      <c r="C4" t="str">
        <f>'Single Factor'!C48</f>
        <v>Reps Achieved (&lt;12)</v>
      </c>
      <c r="D4" t="str">
        <f>'Single Factor'!D48</f>
        <v>1RM</v>
      </c>
      <c r="E4" t="str">
        <f>'Single Factor'!E48</f>
        <v>5RM</v>
      </c>
    </row>
    <row r="5" spans="1:9" ht="12">
      <c r="A5" t="str">
        <f>'Single Factor'!A49</f>
        <v>Squat</v>
      </c>
      <c r="B5">
        <f>'Single Factor'!B49</f>
        <v>315</v>
      </c>
      <c r="C5">
        <f>'Single Factor'!C49</f>
        <v>2</v>
      </c>
      <c r="D5" s="1">
        <f>'Single Factor'!D49</f>
        <v>324.007405883563</v>
      </c>
      <c r="E5">
        <f>'Single Factor'!E49</f>
        <v>287.9777823493108</v>
      </c>
      <c r="G5" t="s">
        <v>33</v>
      </c>
      <c r="H5" s="8">
        <f>'Single Factor'!B55</f>
        <v>0.125</v>
      </c>
      <c r="I5" t="s">
        <v>34</v>
      </c>
    </row>
    <row r="6" spans="1:9" ht="12">
      <c r="A6" t="str">
        <f>'Single Factor'!A50</f>
        <v>Bench</v>
      </c>
      <c r="B6">
        <f>'Single Factor'!B50</f>
        <v>225</v>
      </c>
      <c r="C6">
        <f>'Single Factor'!C50</f>
        <v>8</v>
      </c>
      <c r="D6" s="1">
        <f>'Single Factor'!D50</f>
        <v>279.3642910355103</v>
      </c>
      <c r="E6">
        <f>'Single Factor'!E50</f>
        <v>248.29898187236157</v>
      </c>
      <c r="G6" t="s">
        <v>35</v>
      </c>
      <c r="H6" s="8">
        <f>'Single Factor'!B56</f>
        <v>0.6</v>
      </c>
      <c r="I6" t="s">
        <v>36</v>
      </c>
    </row>
    <row r="7" spans="1:5" ht="12">
      <c r="A7" t="str">
        <f>'Single Factor'!A51</f>
        <v>Power Clean</v>
      </c>
      <c r="B7">
        <f>'Single Factor'!B51</f>
        <v>205</v>
      </c>
      <c r="C7">
        <f>'Single Factor'!C51</f>
        <v>4</v>
      </c>
      <c r="D7" s="1">
        <f>'Single Factor'!D51</f>
        <v>223.6526292821296</v>
      </c>
      <c r="E7">
        <f>'Single Factor'!E51</f>
        <v>198.7824569059568</v>
      </c>
    </row>
    <row r="8" spans="1:5" ht="12">
      <c r="A8" t="str">
        <f>'Single Factor'!A52</f>
        <v>Deadlift</v>
      </c>
      <c r="B8">
        <f>'Single Factor'!B52</f>
        <v>365</v>
      </c>
      <c r="C8">
        <f>'Single Factor'!C52</f>
        <v>1</v>
      </c>
      <c r="D8" s="1">
        <f>'Single Factor'!D52</f>
        <v>365</v>
      </c>
      <c r="E8">
        <f>'Single Factor'!E52</f>
        <v>324.41200000000003</v>
      </c>
    </row>
    <row r="9" spans="1:5" ht="12">
      <c r="A9" t="str">
        <f>'Single Factor'!A53</f>
        <v>Shoulder Press</v>
      </c>
      <c r="B9">
        <f>'Single Factor'!B53</f>
        <v>165</v>
      </c>
      <c r="C9">
        <f>'Single Factor'!C53</f>
        <v>1</v>
      </c>
      <c r="D9" s="1">
        <f>'Single Factor'!D53</f>
        <v>165</v>
      </c>
      <c r="E9">
        <f>'Single Factor'!E53</f>
        <v>146.65200000000002</v>
      </c>
    </row>
    <row r="11" spans="1:12" ht="12">
      <c r="A11" t="s">
        <v>38</v>
      </c>
      <c r="C11" t="s">
        <v>27</v>
      </c>
      <c r="D11" s="1">
        <f>$D$5</f>
        <v>324.007405883563</v>
      </c>
      <c r="E11" s="1">
        <f>$D$5</f>
        <v>324.007405883563</v>
      </c>
      <c r="F11" s="1">
        <f>$D$5</f>
        <v>324.007405883563</v>
      </c>
      <c r="G11" s="1">
        <f>$D$5</f>
        <v>324.007405883563</v>
      </c>
      <c r="H11" s="10">
        <f>(H23)/(1.0278-(0.0278*5))</f>
        <v>332.1075910306521</v>
      </c>
      <c r="I11" s="10">
        <f>(I23)/(1.0278-(0.0278*5))</f>
        <v>340.4102808064183</v>
      </c>
      <c r="J11" s="10">
        <f>(J23)/(1.0278-(0.0278*5))</f>
        <v>348.92053782657877</v>
      </c>
      <c r="K11" s="10">
        <f>(K23)/(1.0278-(0.0278*5))</f>
        <v>357.6435512722432</v>
      </c>
      <c r="L11" s="10">
        <f>(L23)/(1.0278-(0.0278*5))</f>
        <v>366.58464005404926</v>
      </c>
    </row>
    <row r="12" spans="1:12" ht="12">
      <c r="A12" t="s">
        <v>39</v>
      </c>
      <c r="C12" t="s">
        <v>27</v>
      </c>
      <c r="D12" s="1">
        <f>$D$6</f>
        <v>279.3642910355103</v>
      </c>
      <c r="E12" s="1">
        <f>$D$6</f>
        <v>279.3642910355103</v>
      </c>
      <c r="F12" s="1">
        <f>$D$6</f>
        <v>279.3642910355103</v>
      </c>
      <c r="G12" s="1">
        <f>$D$6</f>
        <v>279.3642910355103</v>
      </c>
      <c r="H12" s="10">
        <f>(H28)/(1.0278-(0.0278*5))</f>
        <v>286.348398311398</v>
      </c>
      <c r="I12" s="10">
        <f>(I28)/(1.0278-(0.0278*5))</f>
        <v>293.507108269183</v>
      </c>
      <c r="J12" s="10">
        <f>(J28)/(1.0278-(0.0278*5))</f>
        <v>300.84478597591254</v>
      </c>
      <c r="K12" s="10">
        <f>(K28)/(1.0278-(0.0278*5))</f>
        <v>308.36590562531035</v>
      </c>
      <c r="L12" s="10">
        <f>(L28)/(1.0278-(0.0278*5))</f>
        <v>316.07505326594304</v>
      </c>
    </row>
    <row r="13" spans="1:12" ht="12">
      <c r="A13" t="s">
        <v>40</v>
      </c>
      <c r="C13" t="s">
        <v>27</v>
      </c>
      <c r="D13" s="1">
        <f>$D$7</f>
        <v>223.6526292821296</v>
      </c>
      <c r="E13" s="1">
        <f>$D$7</f>
        <v>223.6526292821296</v>
      </c>
      <c r="F13" s="1">
        <f>$D$7</f>
        <v>223.6526292821296</v>
      </c>
      <c r="G13" s="1">
        <f>$D$7</f>
        <v>223.6526292821296</v>
      </c>
      <c r="H13" s="10">
        <f>(H33)/(1.0278-(0.0278*5))</f>
        <v>229.2439450141828</v>
      </c>
      <c r="I13" s="10">
        <f>(I33)/(1.0278-(0.0278*5))</f>
        <v>234.97504363953735</v>
      </c>
      <c r="J13" s="10">
        <f>(J33)/(1.0278-(0.0278*5))</f>
        <v>240.84941973052577</v>
      </c>
      <c r="K13" s="10">
        <f>(K33)/(1.0278-(0.0278*5))</f>
        <v>246.8706552237889</v>
      </c>
      <c r="L13" s="10">
        <f>(L33)/(1.0278-(0.0278*5))</f>
        <v>253.0424216043836</v>
      </c>
    </row>
    <row r="14" spans="1:12" ht="12">
      <c r="A14" t="s">
        <v>41</v>
      </c>
      <c r="C14" t="s">
        <v>27</v>
      </c>
      <c r="D14" s="1">
        <f>$D$9</f>
        <v>165</v>
      </c>
      <c r="E14" s="1">
        <f>$D$9</f>
        <v>165</v>
      </c>
      <c r="F14" s="1">
        <f>$D$9</f>
        <v>165</v>
      </c>
      <c r="G14" s="1">
        <f>$D$9</f>
        <v>165</v>
      </c>
      <c r="H14" s="10">
        <f>(H46)/(1.0278-(0.0278*5))</f>
        <v>169.125</v>
      </c>
      <c r="I14" s="10">
        <f>(I46)/(1.0278-(0.0278*5))</f>
        <v>173.35312499999995</v>
      </c>
      <c r="J14" s="10">
        <f>(J46)/(1.0278-(0.0278*5))</f>
        <v>177.68695312499995</v>
      </c>
      <c r="K14" s="10">
        <f>(K46)/(1.0278-(0.0278*5))</f>
        <v>182.12912695312494</v>
      </c>
      <c r="L14" s="10">
        <f>(L46)/(1.0278-(0.0278*5))</f>
        <v>186.68235512695304</v>
      </c>
    </row>
    <row r="15" spans="1:12" ht="12">
      <c r="A15" t="s">
        <v>42</v>
      </c>
      <c r="C15" t="s">
        <v>27</v>
      </c>
      <c r="D15" s="1">
        <f>$D$8</f>
        <v>365</v>
      </c>
      <c r="E15" s="1">
        <f>$D$8</f>
        <v>365</v>
      </c>
      <c r="F15" s="1">
        <f>$D$8</f>
        <v>365</v>
      </c>
      <c r="G15" s="1">
        <f>$D$8</f>
        <v>365</v>
      </c>
      <c r="H15" s="10">
        <f>(H50)/(1.0278-(0.0278*5))</f>
        <v>374.125</v>
      </c>
      <c r="I15" s="10">
        <f>(I50)/(1.0278-(0.0278*5))</f>
        <v>383.478125</v>
      </c>
      <c r="J15" s="10">
        <f>(J50)/(1.0278-(0.0278*5))</f>
        <v>393.0650781249999</v>
      </c>
      <c r="K15" s="10">
        <f>(K50)/(1.0278-(0.0278*5))</f>
        <v>402.89170507812486</v>
      </c>
      <c r="L15" s="10">
        <f>(L50)/(1.0278-(0.0278*5))</f>
        <v>412.96399770507793</v>
      </c>
    </row>
    <row r="16" spans="4:12" ht="12">
      <c r="D16" s="1"/>
      <c r="E16" s="1"/>
      <c r="F16" s="1"/>
      <c r="G16" s="1"/>
      <c r="H16" s="10"/>
      <c r="I16" s="10"/>
      <c r="J16" s="10"/>
      <c r="K16" s="10"/>
      <c r="L16" s="10"/>
    </row>
    <row r="18" spans="1:22" ht="12">
      <c r="A18" t="str">
        <f>'Single Factor'!A61</f>
        <v>Day</v>
      </c>
      <c r="B18" t="str">
        <f>'Single Factor'!B61</f>
        <v>Exercise</v>
      </c>
      <c r="C18" t="str">
        <f>'Single Factor'!C61</f>
        <v>Reps</v>
      </c>
      <c r="D18" t="str">
        <f>'Single Factor'!D61</f>
        <v>Wk 1</v>
      </c>
      <c r="E18" t="str">
        <f>'Single Factor'!E61</f>
        <v>Wk 2</v>
      </c>
      <c r="F18" t="str">
        <f>'Single Factor'!F61</f>
        <v>Wk 3</v>
      </c>
      <c r="G18" t="str">
        <f>'Single Factor'!G61</f>
        <v>Wk 4</v>
      </c>
      <c r="H18" t="str">
        <f>'Single Factor'!H61</f>
        <v>Wk 5</v>
      </c>
      <c r="I18" t="str">
        <f>'Single Factor'!I61</f>
        <v>Wk 6</v>
      </c>
      <c r="J18" t="str">
        <f>'Single Factor'!J61</f>
        <v>Wk 7</v>
      </c>
      <c r="K18" t="str">
        <f>'Single Factor'!K61</f>
        <v>Wk 8</v>
      </c>
      <c r="L18" t="str">
        <f>'Single Factor'!L61</f>
        <v>Wk 9</v>
      </c>
      <c r="N18" t="s">
        <v>18</v>
      </c>
      <c r="O18" t="s">
        <v>19</v>
      </c>
      <c r="P18" t="s">
        <v>20</v>
      </c>
      <c r="Q18" t="s">
        <v>21</v>
      </c>
      <c r="R18" t="s">
        <v>22</v>
      </c>
      <c r="S18" t="s">
        <v>23</v>
      </c>
      <c r="T18" t="s">
        <v>24</v>
      </c>
      <c r="U18" t="s">
        <v>25</v>
      </c>
      <c r="V18" t="s">
        <v>26</v>
      </c>
    </row>
    <row r="19" spans="1:22" ht="12">
      <c r="A19" t="str">
        <f>'Single Factor'!A62</f>
        <v>Monday</v>
      </c>
      <c r="B19" t="str">
        <f>'Single Factor'!B62</f>
        <v>Squat</v>
      </c>
      <c r="C19">
        <f>'Single Factor'!C62</f>
        <v>5</v>
      </c>
      <c r="D19" s="1">
        <f>'Single Factor'!D62</f>
        <v>133.45745368108413</v>
      </c>
      <c r="E19" s="1">
        <f>'Single Factor'!E62</f>
        <v>136.8794396729068</v>
      </c>
      <c r="F19" s="1">
        <f>'Single Factor'!F62</f>
        <v>140.38916889528903</v>
      </c>
      <c r="G19" s="1">
        <f>'Single Factor'!G62</f>
        <v>143.9888911746554</v>
      </c>
      <c r="H19" s="1">
        <f>'Single Factor'!H62</f>
        <v>147.58861345402178</v>
      </c>
      <c r="I19" s="1">
        <f>'Single Factor'!I62</f>
        <v>151.2783287903723</v>
      </c>
      <c r="J19" s="1">
        <f>'Single Factor'!J62</f>
        <v>155.06028701013162</v>
      </c>
      <c r="K19" s="1">
        <f>'Single Factor'!K62</f>
        <v>158.93679418538488</v>
      </c>
      <c r="L19" s="1">
        <f>'Single Factor'!L62</f>
        <v>162.9102140400195</v>
      </c>
      <c r="N19" s="1">
        <f aca="true" t="shared" si="0" ref="N19:V23">IF(D19&gt;($H$6*D$11),D19,0)</f>
        <v>0</v>
      </c>
      <c r="O19" s="1">
        <f t="shared" si="0"/>
        <v>0</v>
      </c>
      <c r="P19" s="1">
        <f t="shared" si="0"/>
        <v>0</v>
      </c>
      <c r="Q19" s="1">
        <f t="shared" si="0"/>
        <v>0</v>
      </c>
      <c r="R19" s="1">
        <f t="shared" si="0"/>
        <v>0</v>
      </c>
      <c r="S19" s="1">
        <f t="shared" si="0"/>
        <v>0</v>
      </c>
      <c r="T19" s="1">
        <f t="shared" si="0"/>
        <v>0</v>
      </c>
      <c r="U19" s="1">
        <f t="shared" si="0"/>
        <v>0</v>
      </c>
      <c r="V19" s="1">
        <f t="shared" si="0"/>
        <v>0</v>
      </c>
    </row>
    <row r="20" spans="3:22" ht="12">
      <c r="C20">
        <f>'Single Factor'!C63</f>
        <v>5</v>
      </c>
      <c r="D20" s="1">
        <f>'Single Factor'!D63</f>
        <v>166.82181710135518</v>
      </c>
      <c r="E20" s="1">
        <f>'Single Factor'!E63</f>
        <v>171.0992995911335</v>
      </c>
      <c r="F20" s="1">
        <f>'Single Factor'!F63</f>
        <v>175.48646111911128</v>
      </c>
      <c r="G20" s="1">
        <f>'Single Factor'!G63</f>
        <v>179.98611396831927</v>
      </c>
      <c r="H20" s="1">
        <f>'Single Factor'!H63</f>
        <v>184.48576681752724</v>
      </c>
      <c r="I20" s="1">
        <f>'Single Factor'!I63</f>
        <v>189.0979109879654</v>
      </c>
      <c r="J20" s="1">
        <f>'Single Factor'!J63</f>
        <v>193.8253587626645</v>
      </c>
      <c r="K20" s="1">
        <f>'Single Factor'!K63</f>
        <v>198.6709927317311</v>
      </c>
      <c r="L20" s="1">
        <f>'Single Factor'!L63</f>
        <v>203.63776755002436</v>
      </c>
      <c r="N20" s="1">
        <f t="shared" si="0"/>
        <v>0</v>
      </c>
      <c r="O20" s="1">
        <f t="shared" si="0"/>
        <v>0</v>
      </c>
      <c r="P20" s="1">
        <f t="shared" si="0"/>
        <v>0</v>
      </c>
      <c r="Q20" s="1">
        <f t="shared" si="0"/>
        <v>0</v>
      </c>
      <c r="R20" s="1">
        <f t="shared" si="0"/>
        <v>0</v>
      </c>
      <c r="S20" s="1">
        <f t="shared" si="0"/>
        <v>0</v>
      </c>
      <c r="T20" s="1">
        <f t="shared" si="0"/>
        <v>0</v>
      </c>
      <c r="U20" s="1">
        <f t="shared" si="0"/>
        <v>0</v>
      </c>
      <c r="V20" s="1">
        <f t="shared" si="0"/>
        <v>0</v>
      </c>
    </row>
    <row r="21" spans="3:22" ht="12">
      <c r="C21">
        <f>'Single Factor'!C64</f>
        <v>5</v>
      </c>
      <c r="D21" s="1">
        <f>'Single Factor'!D64</f>
        <v>200.1861805216262</v>
      </c>
      <c r="E21" s="1">
        <f>'Single Factor'!E64</f>
        <v>205.31915950936022</v>
      </c>
      <c r="F21" s="1">
        <f>'Single Factor'!F64</f>
        <v>210.58375334293356</v>
      </c>
      <c r="G21" s="1">
        <f>'Single Factor'!G64</f>
        <v>215.9833367619831</v>
      </c>
      <c r="H21" s="1">
        <f>'Single Factor'!H64</f>
        <v>221.38292018103266</v>
      </c>
      <c r="I21" s="1">
        <f>'Single Factor'!I64</f>
        <v>226.91749318555847</v>
      </c>
      <c r="J21" s="1">
        <f>'Single Factor'!J64</f>
        <v>232.59043051519743</v>
      </c>
      <c r="K21" s="1">
        <f>'Single Factor'!K64</f>
        <v>238.40519127807733</v>
      </c>
      <c r="L21" s="1">
        <f>'Single Factor'!L64</f>
        <v>244.36532106002926</v>
      </c>
      <c r="N21" s="1">
        <f t="shared" si="0"/>
        <v>200.1861805216262</v>
      </c>
      <c r="O21" s="1">
        <f t="shared" si="0"/>
        <v>205.31915950936022</v>
      </c>
      <c r="P21" s="1">
        <f t="shared" si="0"/>
        <v>210.58375334293356</v>
      </c>
      <c r="Q21" s="1">
        <f t="shared" si="0"/>
        <v>215.9833367619831</v>
      </c>
      <c r="R21" s="1">
        <f t="shared" si="0"/>
        <v>221.38292018103266</v>
      </c>
      <c r="S21" s="1">
        <f t="shared" si="0"/>
        <v>226.91749318555847</v>
      </c>
      <c r="T21" s="1">
        <f t="shared" si="0"/>
        <v>232.59043051519743</v>
      </c>
      <c r="U21" s="1">
        <f t="shared" si="0"/>
        <v>238.40519127807733</v>
      </c>
      <c r="V21" s="1">
        <f t="shared" si="0"/>
        <v>244.36532106002926</v>
      </c>
    </row>
    <row r="22" spans="3:22" ht="12">
      <c r="C22">
        <f>'Single Factor'!C65</f>
        <v>5</v>
      </c>
      <c r="D22" s="1">
        <f>'Single Factor'!D65</f>
        <v>233.55054394189722</v>
      </c>
      <c r="E22" s="1">
        <f>'Single Factor'!E65</f>
        <v>239.53901942758694</v>
      </c>
      <c r="F22" s="1">
        <f>'Single Factor'!F65</f>
        <v>245.6810455667558</v>
      </c>
      <c r="G22" s="1">
        <f>'Single Factor'!G65</f>
        <v>251.98055955564695</v>
      </c>
      <c r="H22" s="1">
        <f>'Single Factor'!H65</f>
        <v>258.28007354453814</v>
      </c>
      <c r="I22" s="1">
        <f>'Single Factor'!I65</f>
        <v>264.73707538315153</v>
      </c>
      <c r="J22" s="1">
        <f>'Single Factor'!J65</f>
        <v>271.35550226773034</v>
      </c>
      <c r="K22" s="1">
        <f>'Single Factor'!K65</f>
        <v>278.1393898244236</v>
      </c>
      <c r="L22" s="1">
        <f>'Single Factor'!L65</f>
        <v>285.0928745700341</v>
      </c>
      <c r="N22" s="1">
        <f t="shared" si="0"/>
        <v>233.55054394189722</v>
      </c>
      <c r="O22" s="1">
        <f t="shared" si="0"/>
        <v>239.53901942758694</v>
      </c>
      <c r="P22" s="1">
        <f t="shared" si="0"/>
        <v>245.6810455667558</v>
      </c>
      <c r="Q22" s="1">
        <f t="shared" si="0"/>
        <v>251.98055955564695</v>
      </c>
      <c r="R22" s="1">
        <f t="shared" si="0"/>
        <v>258.28007354453814</v>
      </c>
      <c r="S22" s="1">
        <f t="shared" si="0"/>
        <v>264.73707538315153</v>
      </c>
      <c r="T22" s="1">
        <f t="shared" si="0"/>
        <v>271.35550226773034</v>
      </c>
      <c r="U22" s="1">
        <f t="shared" si="0"/>
        <v>278.1393898244236</v>
      </c>
      <c r="V22" s="1">
        <f t="shared" si="0"/>
        <v>285.0928745700341</v>
      </c>
    </row>
    <row r="23" spans="3:22" ht="12">
      <c r="C23">
        <f>'Single Factor'!C66</f>
        <v>5</v>
      </c>
      <c r="D23" s="1">
        <f>'Single Factor'!D66</f>
        <v>266.91490736216826</v>
      </c>
      <c r="E23" s="1">
        <f>'Single Factor'!E66</f>
        <v>273.7588793458136</v>
      </c>
      <c r="F23" s="1">
        <f>'Single Factor'!F66</f>
        <v>280.77833779057806</v>
      </c>
      <c r="G23" s="1">
        <f>'Single Factor'!G66</f>
        <v>287.9777823493108</v>
      </c>
      <c r="H23" s="1">
        <f>'Single Factor'!H66</f>
        <v>295.17722690804356</v>
      </c>
      <c r="I23" s="1">
        <f>'Single Factor'!I66</f>
        <v>302.5566575807446</v>
      </c>
      <c r="J23" s="1">
        <f>'Single Factor'!J66</f>
        <v>310.12057402026323</v>
      </c>
      <c r="K23" s="1">
        <f>'Single Factor'!K66</f>
        <v>317.87358837076977</v>
      </c>
      <c r="L23" s="1">
        <f>'Single Factor'!L66</f>
        <v>325.820428080039</v>
      </c>
      <c r="N23" s="1">
        <f t="shared" si="0"/>
        <v>266.91490736216826</v>
      </c>
      <c r="O23" s="1">
        <f t="shared" si="0"/>
        <v>273.7588793458136</v>
      </c>
      <c r="P23" s="1">
        <f t="shared" si="0"/>
        <v>280.77833779057806</v>
      </c>
      <c r="Q23" s="1">
        <f t="shared" si="0"/>
        <v>287.9777823493108</v>
      </c>
      <c r="R23" s="1">
        <f t="shared" si="0"/>
        <v>295.17722690804356</v>
      </c>
      <c r="S23" s="1">
        <f t="shared" si="0"/>
        <v>302.5566575807446</v>
      </c>
      <c r="T23" s="1">
        <f t="shared" si="0"/>
        <v>310.12057402026323</v>
      </c>
      <c r="U23" s="1">
        <f t="shared" si="0"/>
        <v>317.87358837076977</v>
      </c>
      <c r="V23" s="1">
        <f t="shared" si="0"/>
        <v>325.820428080039</v>
      </c>
    </row>
    <row r="24" spans="2:22" ht="12">
      <c r="B24" t="str">
        <f>'Single Factor'!B67</f>
        <v>Bench</v>
      </c>
      <c r="C24">
        <f>'Single Factor'!C67</f>
        <v>5</v>
      </c>
      <c r="D24" s="1">
        <f>'Single Factor'!D67</f>
        <v>115.06911957567668</v>
      </c>
      <c r="E24" s="1">
        <f>'Single Factor'!E67</f>
        <v>118.01960982120686</v>
      </c>
      <c r="F24" s="1">
        <f>'Single Factor'!F67</f>
        <v>121.04575366277626</v>
      </c>
      <c r="G24" s="1">
        <f>'Single Factor'!G67</f>
        <v>124.14949093618078</v>
      </c>
      <c r="H24" s="1">
        <f>'Single Factor'!H67</f>
        <v>127.25322820958529</v>
      </c>
      <c r="I24" s="1">
        <f>'Single Factor'!I67</f>
        <v>130.43455891482492</v>
      </c>
      <c r="J24" s="1">
        <f>'Single Factor'!J67</f>
        <v>133.69542288769554</v>
      </c>
      <c r="K24" s="1">
        <f>'Single Factor'!K67</f>
        <v>137.0378084598879</v>
      </c>
      <c r="L24" s="1">
        <f>'Single Factor'!L67</f>
        <v>140.4637536713851</v>
      </c>
      <c r="N24" s="1">
        <f aca="true" t="shared" si="1" ref="N24:V28">IF(D24&gt;($H$6*D$12),D24,0)</f>
        <v>0</v>
      </c>
      <c r="O24" s="1">
        <f t="shared" si="1"/>
        <v>0</v>
      </c>
      <c r="P24" s="1">
        <f t="shared" si="1"/>
        <v>0</v>
      </c>
      <c r="Q24" s="1">
        <f t="shared" si="1"/>
        <v>0</v>
      </c>
      <c r="R24" s="1">
        <f t="shared" si="1"/>
        <v>0</v>
      </c>
      <c r="S24" s="1">
        <f t="shared" si="1"/>
        <v>0</v>
      </c>
      <c r="T24" s="1">
        <f t="shared" si="1"/>
        <v>0</v>
      </c>
      <c r="U24" s="1">
        <f t="shared" si="1"/>
        <v>0</v>
      </c>
      <c r="V24" s="1">
        <f t="shared" si="1"/>
        <v>0</v>
      </c>
    </row>
    <row r="25" spans="3:22" ht="12">
      <c r="C25">
        <f>'Single Factor'!C68</f>
        <v>5</v>
      </c>
      <c r="D25" s="1">
        <f>'Single Factor'!D68</f>
        <v>143.83639946959585</v>
      </c>
      <c r="E25" s="1">
        <f>'Single Factor'!E68</f>
        <v>147.52451227650857</v>
      </c>
      <c r="F25" s="1">
        <f>'Single Factor'!F68</f>
        <v>151.30719207847034</v>
      </c>
      <c r="G25" s="1">
        <f>'Single Factor'!G68</f>
        <v>155.186863670226</v>
      </c>
      <c r="H25" s="1">
        <f>'Single Factor'!H68</f>
        <v>159.0665352619816</v>
      </c>
      <c r="I25" s="1">
        <f>'Single Factor'!I68</f>
        <v>163.04319864353116</v>
      </c>
      <c r="J25" s="1">
        <f>'Single Factor'!J68</f>
        <v>167.1192786096194</v>
      </c>
      <c r="K25" s="1">
        <f>'Single Factor'!K68</f>
        <v>171.29726057485988</v>
      </c>
      <c r="L25" s="1">
        <f>'Single Factor'!L68</f>
        <v>175.57969208923137</v>
      </c>
      <c r="N25" s="1">
        <f t="shared" si="1"/>
        <v>0</v>
      </c>
      <c r="O25" s="1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1">
        <f t="shared" si="1"/>
        <v>0</v>
      </c>
      <c r="T25" s="1">
        <f t="shared" si="1"/>
        <v>0</v>
      </c>
      <c r="U25" s="1">
        <f t="shared" si="1"/>
        <v>0</v>
      </c>
      <c r="V25" s="1">
        <f t="shared" si="1"/>
        <v>0</v>
      </c>
    </row>
    <row r="26" spans="3:22" ht="12">
      <c r="C26">
        <f>'Single Factor'!C69</f>
        <v>5</v>
      </c>
      <c r="D26" s="1">
        <f>'Single Factor'!D69</f>
        <v>172.60367936351503</v>
      </c>
      <c r="E26" s="1">
        <f>'Single Factor'!E69</f>
        <v>177.02941473181028</v>
      </c>
      <c r="F26" s="1">
        <f>'Single Factor'!F69</f>
        <v>181.56863049416438</v>
      </c>
      <c r="G26" s="1">
        <f>'Single Factor'!G69</f>
        <v>186.22423640427118</v>
      </c>
      <c r="H26" s="1">
        <f>'Single Factor'!H69</f>
        <v>190.87984231437792</v>
      </c>
      <c r="I26" s="1">
        <f>'Single Factor'!I69</f>
        <v>195.65183837223736</v>
      </c>
      <c r="J26" s="1">
        <f>'Single Factor'!J69</f>
        <v>200.5431343315433</v>
      </c>
      <c r="K26" s="1">
        <f>'Single Factor'!K69</f>
        <v>205.55671268983187</v>
      </c>
      <c r="L26" s="1">
        <f>'Single Factor'!L69</f>
        <v>210.69563050707762</v>
      </c>
      <c r="N26" s="1">
        <f t="shared" si="1"/>
        <v>172.60367936351503</v>
      </c>
      <c r="O26" s="1">
        <f t="shared" si="1"/>
        <v>177.02941473181028</v>
      </c>
      <c r="P26" s="1">
        <f t="shared" si="1"/>
        <v>181.56863049416438</v>
      </c>
      <c r="Q26" s="1">
        <f t="shared" si="1"/>
        <v>186.22423640427118</v>
      </c>
      <c r="R26" s="1">
        <f t="shared" si="1"/>
        <v>190.87984231437792</v>
      </c>
      <c r="S26" s="1">
        <f t="shared" si="1"/>
        <v>195.65183837223736</v>
      </c>
      <c r="T26" s="1">
        <f t="shared" si="1"/>
        <v>200.5431343315433</v>
      </c>
      <c r="U26" s="1">
        <f t="shared" si="1"/>
        <v>205.55671268983187</v>
      </c>
      <c r="V26" s="1">
        <f t="shared" si="1"/>
        <v>210.69563050707762</v>
      </c>
    </row>
    <row r="27" spans="3:22" ht="12">
      <c r="C27">
        <f>'Single Factor'!C70</f>
        <v>5</v>
      </c>
      <c r="D27" s="1">
        <f>'Single Factor'!D70</f>
        <v>201.37095925743418</v>
      </c>
      <c r="E27" s="1">
        <f>'Single Factor'!E70</f>
        <v>206.534317187112</v>
      </c>
      <c r="F27" s="1">
        <f>'Single Factor'!F70</f>
        <v>211.83006890985845</v>
      </c>
      <c r="G27" s="1">
        <f>'Single Factor'!G70</f>
        <v>217.26160913831637</v>
      </c>
      <c r="H27" s="1">
        <f>'Single Factor'!H70</f>
        <v>222.69314936677426</v>
      </c>
      <c r="I27" s="1">
        <f>'Single Factor'!I70</f>
        <v>228.2604781009436</v>
      </c>
      <c r="J27" s="1">
        <f>'Single Factor'!J70</f>
        <v>233.9669900534672</v>
      </c>
      <c r="K27" s="1">
        <f>'Single Factor'!K70</f>
        <v>239.81616480480386</v>
      </c>
      <c r="L27" s="1">
        <f>'Single Factor'!L70</f>
        <v>245.8115689249239</v>
      </c>
      <c r="N27" s="1">
        <f t="shared" si="1"/>
        <v>201.37095925743418</v>
      </c>
      <c r="O27" s="1">
        <f t="shared" si="1"/>
        <v>206.534317187112</v>
      </c>
      <c r="P27" s="1">
        <f t="shared" si="1"/>
        <v>211.83006890985845</v>
      </c>
      <c r="Q27" s="1">
        <f t="shared" si="1"/>
        <v>217.26160913831637</v>
      </c>
      <c r="R27" s="1">
        <f t="shared" si="1"/>
        <v>222.69314936677426</v>
      </c>
      <c r="S27" s="1">
        <f t="shared" si="1"/>
        <v>228.2604781009436</v>
      </c>
      <c r="T27" s="1">
        <f t="shared" si="1"/>
        <v>233.9669900534672</v>
      </c>
      <c r="U27" s="1">
        <f t="shared" si="1"/>
        <v>239.81616480480386</v>
      </c>
      <c r="V27" s="1">
        <f t="shared" si="1"/>
        <v>245.8115689249239</v>
      </c>
    </row>
    <row r="28" spans="3:22" ht="12">
      <c r="C28">
        <f>'Single Factor'!C71</f>
        <v>5</v>
      </c>
      <c r="D28" s="1">
        <f>'Single Factor'!D71</f>
        <v>230.13823915135336</v>
      </c>
      <c r="E28" s="1">
        <f>'Single Factor'!E71</f>
        <v>236.0392196424137</v>
      </c>
      <c r="F28" s="1">
        <f>'Single Factor'!F71</f>
        <v>242.09150732555253</v>
      </c>
      <c r="G28" s="1">
        <f>'Single Factor'!G71</f>
        <v>248.29898187236157</v>
      </c>
      <c r="H28" s="1">
        <f>'Single Factor'!H71</f>
        <v>254.50645641917058</v>
      </c>
      <c r="I28" s="1">
        <f>'Single Factor'!I71</f>
        <v>260.86911782964984</v>
      </c>
      <c r="J28" s="1">
        <f>'Single Factor'!J71</f>
        <v>267.3908457753911</v>
      </c>
      <c r="K28" s="1">
        <f>'Single Factor'!K71</f>
        <v>274.0756169197758</v>
      </c>
      <c r="L28" s="1">
        <f>'Single Factor'!L71</f>
        <v>280.9275073427702</v>
      </c>
      <c r="N28" s="1">
        <f t="shared" si="1"/>
        <v>230.13823915135336</v>
      </c>
      <c r="O28" s="1">
        <f t="shared" si="1"/>
        <v>236.0392196424137</v>
      </c>
      <c r="P28" s="1">
        <f t="shared" si="1"/>
        <v>242.09150732555253</v>
      </c>
      <c r="Q28" s="1">
        <f t="shared" si="1"/>
        <v>248.29898187236157</v>
      </c>
      <c r="R28" s="1">
        <f t="shared" si="1"/>
        <v>254.50645641917058</v>
      </c>
      <c r="S28" s="1">
        <f t="shared" si="1"/>
        <v>260.86911782964984</v>
      </c>
      <c r="T28" s="1">
        <f t="shared" si="1"/>
        <v>267.3908457753911</v>
      </c>
      <c r="U28" s="1">
        <f t="shared" si="1"/>
        <v>274.0756169197758</v>
      </c>
      <c r="V28" s="1">
        <f t="shared" si="1"/>
        <v>280.9275073427702</v>
      </c>
    </row>
    <row r="29" spans="2:22" ht="12">
      <c r="B29" t="str">
        <f>'Single Factor'!B72</f>
        <v>Clean</v>
      </c>
      <c r="C29">
        <f>'Single Factor'!C72</f>
        <v>5</v>
      </c>
      <c r="D29" s="1">
        <f>'Single Factor'!D72</f>
        <v>92.12169188440977</v>
      </c>
      <c r="E29" s="1">
        <f>'Single Factor'!E72</f>
        <v>94.48378654811259</v>
      </c>
      <c r="F29" s="1">
        <f>'Single Factor'!F72</f>
        <v>96.90644774165393</v>
      </c>
      <c r="G29" s="1">
        <f>'Single Factor'!G72</f>
        <v>99.3912284529784</v>
      </c>
      <c r="H29" s="1">
        <f>'Single Factor'!H72</f>
        <v>101.87600916430284</v>
      </c>
      <c r="I29" s="1">
        <f>'Single Factor'!I72</f>
        <v>104.42290939341041</v>
      </c>
      <c r="J29" s="1">
        <f>'Single Factor'!J72</f>
        <v>107.03348212824565</v>
      </c>
      <c r="K29" s="1">
        <f>'Single Factor'!K72</f>
        <v>109.70931918145179</v>
      </c>
      <c r="L29" s="1">
        <f>'Single Factor'!L72</f>
        <v>112.45205216098807</v>
      </c>
      <c r="N29" s="1">
        <f aca="true" t="shared" si="2" ref="N29:V33">IF(D29&gt;($H$6*D$13),D29,0)</f>
        <v>0</v>
      </c>
      <c r="O29" s="1">
        <f t="shared" si="2"/>
        <v>0</v>
      </c>
      <c r="P29" s="1">
        <f t="shared" si="2"/>
        <v>0</v>
      </c>
      <c r="Q29" s="1">
        <f t="shared" si="2"/>
        <v>0</v>
      </c>
      <c r="R29" s="1">
        <f t="shared" si="2"/>
        <v>0</v>
      </c>
      <c r="S29" s="1">
        <f t="shared" si="2"/>
        <v>0</v>
      </c>
      <c r="T29" s="1">
        <f t="shared" si="2"/>
        <v>0</v>
      </c>
      <c r="U29" s="1">
        <f t="shared" si="2"/>
        <v>0</v>
      </c>
      <c r="V29" s="1">
        <f t="shared" si="2"/>
        <v>0</v>
      </c>
    </row>
    <row r="30" spans="3:22" ht="12">
      <c r="C30">
        <f>'Single Factor'!C73</f>
        <v>5</v>
      </c>
      <c r="D30" s="1">
        <f>'Single Factor'!D73</f>
        <v>115.15211485551221</v>
      </c>
      <c r="E30" s="1">
        <f>'Single Factor'!E73</f>
        <v>118.10473318514073</v>
      </c>
      <c r="F30" s="1">
        <f>'Single Factor'!F73</f>
        <v>121.13305967706742</v>
      </c>
      <c r="G30" s="1">
        <f>'Single Factor'!G73</f>
        <v>124.239035566223</v>
      </c>
      <c r="H30" s="1">
        <f>'Single Factor'!H73</f>
        <v>127.34501145537855</v>
      </c>
      <c r="I30" s="1">
        <f>'Single Factor'!I73</f>
        <v>130.52863674176302</v>
      </c>
      <c r="J30" s="1">
        <f>'Single Factor'!J73</f>
        <v>133.79185266030706</v>
      </c>
      <c r="K30" s="1">
        <f>'Single Factor'!K73</f>
        <v>137.13664897681474</v>
      </c>
      <c r="L30" s="1">
        <f>'Single Factor'!L73</f>
        <v>140.5650652012351</v>
      </c>
      <c r="N30" s="1">
        <f t="shared" si="2"/>
        <v>0</v>
      </c>
      <c r="O30" s="1">
        <f t="shared" si="2"/>
        <v>0</v>
      </c>
      <c r="P30" s="1">
        <f t="shared" si="2"/>
        <v>0</v>
      </c>
      <c r="Q30" s="1">
        <f t="shared" si="2"/>
        <v>0</v>
      </c>
      <c r="R30" s="1">
        <f t="shared" si="2"/>
        <v>0</v>
      </c>
      <c r="S30" s="1">
        <f t="shared" si="2"/>
        <v>0</v>
      </c>
      <c r="T30" s="1">
        <f t="shared" si="2"/>
        <v>0</v>
      </c>
      <c r="U30" s="1">
        <f t="shared" si="2"/>
        <v>0</v>
      </c>
      <c r="V30" s="1">
        <f t="shared" si="2"/>
        <v>0</v>
      </c>
    </row>
    <row r="31" spans="3:22" ht="12">
      <c r="C31">
        <f>'Single Factor'!C74</f>
        <v>5</v>
      </c>
      <c r="D31" s="1">
        <f>'Single Factor'!D74</f>
        <v>138.18253782661466</v>
      </c>
      <c r="E31" s="1">
        <f>'Single Factor'!E74</f>
        <v>141.7256798221689</v>
      </c>
      <c r="F31" s="1">
        <f>'Single Factor'!F74</f>
        <v>145.3596716124809</v>
      </c>
      <c r="G31" s="1">
        <f>'Single Factor'!G74</f>
        <v>149.0868426794676</v>
      </c>
      <c r="H31" s="1">
        <f>'Single Factor'!H74</f>
        <v>152.81401374645426</v>
      </c>
      <c r="I31" s="1">
        <f>'Single Factor'!I74</f>
        <v>156.6343640901156</v>
      </c>
      <c r="J31" s="1">
        <f>'Single Factor'!J74</f>
        <v>160.5502231923685</v>
      </c>
      <c r="K31" s="1">
        <f>'Single Factor'!K74</f>
        <v>164.56397877217768</v>
      </c>
      <c r="L31" s="1">
        <f>'Single Factor'!L74</f>
        <v>168.67807824148213</v>
      </c>
      <c r="N31" s="1">
        <f t="shared" si="2"/>
        <v>138.18253782661466</v>
      </c>
      <c r="O31" s="1">
        <f t="shared" si="2"/>
        <v>141.7256798221689</v>
      </c>
      <c r="P31" s="1">
        <f t="shared" si="2"/>
        <v>145.3596716124809</v>
      </c>
      <c r="Q31" s="1">
        <f t="shared" si="2"/>
        <v>149.0868426794676</v>
      </c>
      <c r="R31" s="1">
        <f t="shared" si="2"/>
        <v>152.81401374645426</v>
      </c>
      <c r="S31" s="1">
        <f t="shared" si="2"/>
        <v>156.6343640901156</v>
      </c>
      <c r="T31" s="1">
        <f t="shared" si="2"/>
        <v>160.5502231923685</v>
      </c>
      <c r="U31" s="1">
        <f t="shared" si="2"/>
        <v>164.56397877217768</v>
      </c>
      <c r="V31" s="1">
        <f t="shared" si="2"/>
        <v>168.67807824148213</v>
      </c>
    </row>
    <row r="32" spans="3:22" ht="12">
      <c r="C32">
        <f>'Single Factor'!C75</f>
        <v>5</v>
      </c>
      <c r="D32" s="1">
        <f>'Single Factor'!D75</f>
        <v>161.2129607977171</v>
      </c>
      <c r="E32" s="1">
        <f>'Single Factor'!E75</f>
        <v>165.34662645919704</v>
      </c>
      <c r="F32" s="1">
        <f>'Single Factor'!F75</f>
        <v>169.5862835478944</v>
      </c>
      <c r="G32" s="1">
        <f>'Single Factor'!G75</f>
        <v>173.9346497927122</v>
      </c>
      <c r="H32" s="1">
        <f>'Single Factor'!H75</f>
        <v>178.28301603753</v>
      </c>
      <c r="I32" s="1">
        <f>'Single Factor'!I75</f>
        <v>182.7400914384682</v>
      </c>
      <c r="J32" s="1">
        <f>'Single Factor'!J75</f>
        <v>187.3085937244299</v>
      </c>
      <c r="K32" s="1">
        <f>'Single Factor'!K75</f>
        <v>191.99130856754064</v>
      </c>
      <c r="L32" s="1">
        <f>'Single Factor'!L75</f>
        <v>196.79109128172914</v>
      </c>
      <c r="N32" s="1">
        <f t="shared" si="2"/>
        <v>161.2129607977171</v>
      </c>
      <c r="O32" s="1">
        <f t="shared" si="2"/>
        <v>165.34662645919704</v>
      </c>
      <c r="P32" s="1">
        <f t="shared" si="2"/>
        <v>169.5862835478944</v>
      </c>
      <c r="Q32" s="1">
        <f t="shared" si="2"/>
        <v>173.9346497927122</v>
      </c>
      <c r="R32" s="1">
        <f t="shared" si="2"/>
        <v>178.28301603753</v>
      </c>
      <c r="S32" s="1">
        <f t="shared" si="2"/>
        <v>182.7400914384682</v>
      </c>
      <c r="T32" s="1">
        <f t="shared" si="2"/>
        <v>187.3085937244299</v>
      </c>
      <c r="U32" s="1">
        <f t="shared" si="2"/>
        <v>191.99130856754064</v>
      </c>
      <c r="V32" s="1">
        <f t="shared" si="2"/>
        <v>196.79109128172914</v>
      </c>
    </row>
    <row r="33" spans="3:22" ht="12">
      <c r="C33">
        <f>'Single Factor'!C76</f>
        <v>5</v>
      </c>
      <c r="D33" s="1">
        <f>'Single Factor'!D76</f>
        <v>184.24338376881954</v>
      </c>
      <c r="E33" s="1">
        <f>'Single Factor'!E76</f>
        <v>188.96757309622518</v>
      </c>
      <c r="F33" s="1">
        <f>'Single Factor'!F76</f>
        <v>193.81289548330787</v>
      </c>
      <c r="G33" s="1">
        <f>'Single Factor'!G76</f>
        <v>198.7824569059568</v>
      </c>
      <c r="H33" s="1">
        <f>'Single Factor'!H76</f>
        <v>203.7520183286057</v>
      </c>
      <c r="I33" s="1">
        <f>'Single Factor'!I76</f>
        <v>208.84581878682081</v>
      </c>
      <c r="J33" s="1">
        <f>'Single Factor'!J76</f>
        <v>214.0669642564913</v>
      </c>
      <c r="K33" s="1">
        <f>'Single Factor'!K76</f>
        <v>219.41863836290358</v>
      </c>
      <c r="L33" s="1">
        <f>'Single Factor'!L76</f>
        <v>224.90410432197615</v>
      </c>
      <c r="N33" s="1">
        <f t="shared" si="2"/>
        <v>184.24338376881954</v>
      </c>
      <c r="O33" s="1">
        <f t="shared" si="2"/>
        <v>188.96757309622518</v>
      </c>
      <c r="P33" s="1">
        <f t="shared" si="2"/>
        <v>193.81289548330787</v>
      </c>
      <c r="Q33" s="1">
        <f t="shared" si="2"/>
        <v>198.7824569059568</v>
      </c>
      <c r="R33" s="1">
        <f t="shared" si="2"/>
        <v>203.7520183286057</v>
      </c>
      <c r="S33" s="1">
        <f t="shared" si="2"/>
        <v>208.84581878682081</v>
      </c>
      <c r="T33" s="1">
        <f t="shared" si="2"/>
        <v>214.0669642564913</v>
      </c>
      <c r="U33" s="1">
        <f t="shared" si="2"/>
        <v>219.41863836290358</v>
      </c>
      <c r="V33" s="1">
        <f t="shared" si="2"/>
        <v>224.90410432197615</v>
      </c>
    </row>
    <row r="34" spans="14:22" ht="12">
      <c r="N34" s="1"/>
      <c r="O34" s="1"/>
      <c r="P34" s="1"/>
      <c r="Q34" s="1"/>
      <c r="R34" s="1"/>
      <c r="S34" s="1"/>
      <c r="T34" s="1"/>
      <c r="U34" s="1"/>
      <c r="V34" s="1"/>
    </row>
    <row r="35" spans="2:22" ht="12">
      <c r="B35" t="str">
        <f>'Single Factor'!B77</f>
        <v>Assistance:</v>
      </c>
      <c r="N35" s="1"/>
      <c r="O35" s="1"/>
      <c r="P35" s="1"/>
      <c r="Q35" s="1"/>
      <c r="R35" s="1"/>
      <c r="S35" s="1"/>
      <c r="T35" s="1"/>
      <c r="U35" s="1"/>
      <c r="V35" s="1"/>
    </row>
    <row r="36" spans="2:22" ht="12">
      <c r="B36" t="str">
        <f>'Single Factor'!B78</f>
        <v>2 Sets of Weighted Hypers</v>
      </c>
      <c r="N36" s="1"/>
      <c r="O36" s="1"/>
      <c r="P36" s="1"/>
      <c r="Q36" s="1"/>
      <c r="R36" s="1"/>
      <c r="S36" s="1"/>
      <c r="T36" s="1"/>
      <c r="U36" s="1"/>
      <c r="V36" s="1"/>
    </row>
    <row r="37" spans="2:22" ht="12">
      <c r="B37" t="str">
        <f>'Single Factor'!B79</f>
        <v>4 Sets of Weighted Situps</v>
      </c>
      <c r="N37" s="1"/>
      <c r="O37" s="1"/>
      <c r="P37" s="1"/>
      <c r="Q37" s="1"/>
      <c r="R37" s="1"/>
      <c r="S37" s="1"/>
      <c r="T37" s="1"/>
      <c r="U37" s="1"/>
      <c r="V37" s="1"/>
    </row>
    <row r="38" spans="14:22" ht="12">
      <c r="N38" s="1"/>
      <c r="O38" s="1"/>
      <c r="P38" s="1"/>
      <c r="Q38" s="1"/>
      <c r="R38" s="1"/>
      <c r="S38" s="1"/>
      <c r="T38" s="1"/>
      <c r="U38" s="1"/>
      <c r="V38" s="1"/>
    </row>
    <row r="39" spans="1:22" ht="12">
      <c r="A39" t="str">
        <f>'Single Factor'!A81</f>
        <v>Wednesday</v>
      </c>
      <c r="B39" t="str">
        <f>'Single Factor'!B81</f>
        <v>Squat</v>
      </c>
      <c r="C39">
        <f>'Single Factor'!C81</f>
        <v>5</v>
      </c>
      <c r="D39" s="1">
        <f>'Single Factor'!D81</f>
        <v>133.45745368108413</v>
      </c>
      <c r="E39" s="1">
        <f>'Single Factor'!E81</f>
        <v>136.8794396729068</v>
      </c>
      <c r="F39" s="1">
        <f>'Single Factor'!F81</f>
        <v>140.38916889528903</v>
      </c>
      <c r="G39" s="1">
        <f>'Single Factor'!G81</f>
        <v>143.9888911746554</v>
      </c>
      <c r="H39" s="1">
        <f>'Single Factor'!H81</f>
        <v>147.58861345402178</v>
      </c>
      <c r="I39" s="1">
        <f>'Single Factor'!I81</f>
        <v>151.2783287903723</v>
      </c>
      <c r="J39" s="1">
        <f>'Single Factor'!J81</f>
        <v>155.06028701013162</v>
      </c>
      <c r="K39" s="1">
        <f>'Single Factor'!K81</f>
        <v>158.93679418538488</v>
      </c>
      <c r="L39" s="1">
        <f>'Single Factor'!L81</f>
        <v>162.9102140400195</v>
      </c>
      <c r="N39" s="1">
        <f aca="true" t="shared" si="3" ref="N39:V42">IF(D39&gt;($H$6*D$11),D39,0)</f>
        <v>0</v>
      </c>
      <c r="O39" s="1">
        <f t="shared" si="3"/>
        <v>0</v>
      </c>
      <c r="P39" s="1">
        <f t="shared" si="3"/>
        <v>0</v>
      </c>
      <c r="Q39" s="1">
        <f t="shared" si="3"/>
        <v>0</v>
      </c>
      <c r="R39" s="1">
        <f t="shared" si="3"/>
        <v>0</v>
      </c>
      <c r="S39" s="1">
        <f t="shared" si="3"/>
        <v>0</v>
      </c>
      <c r="T39" s="1">
        <f t="shared" si="3"/>
        <v>0</v>
      </c>
      <c r="U39" s="1">
        <f t="shared" si="3"/>
        <v>0</v>
      </c>
      <c r="V39" s="1">
        <f t="shared" si="3"/>
        <v>0</v>
      </c>
    </row>
    <row r="40" spans="3:22" ht="12">
      <c r="C40">
        <f>'Single Factor'!C82</f>
        <v>5</v>
      </c>
      <c r="D40" s="1">
        <f>'Single Factor'!D82</f>
        <v>166.82181710135518</v>
      </c>
      <c r="E40" s="1">
        <f>'Single Factor'!E82</f>
        <v>171.0992995911335</v>
      </c>
      <c r="F40" s="1">
        <f>'Single Factor'!F82</f>
        <v>175.48646111911128</v>
      </c>
      <c r="G40" s="1">
        <f>'Single Factor'!G82</f>
        <v>179.98611396831927</v>
      </c>
      <c r="H40" s="1">
        <f>'Single Factor'!H82</f>
        <v>184.48576681752724</v>
      </c>
      <c r="I40" s="1">
        <f>'Single Factor'!I82</f>
        <v>189.0979109879654</v>
      </c>
      <c r="J40" s="1">
        <f>'Single Factor'!J82</f>
        <v>193.8253587626645</v>
      </c>
      <c r="K40" s="1">
        <f>'Single Factor'!K82</f>
        <v>198.6709927317311</v>
      </c>
      <c r="L40" s="1">
        <f>'Single Factor'!L82</f>
        <v>203.63776755002436</v>
      </c>
      <c r="N40" s="1">
        <f t="shared" si="3"/>
        <v>0</v>
      </c>
      <c r="O40" s="1">
        <f t="shared" si="3"/>
        <v>0</v>
      </c>
      <c r="P40" s="1">
        <f t="shared" si="3"/>
        <v>0</v>
      </c>
      <c r="Q40" s="1">
        <f t="shared" si="3"/>
        <v>0</v>
      </c>
      <c r="R40" s="1">
        <f t="shared" si="3"/>
        <v>0</v>
      </c>
      <c r="S40" s="1">
        <f t="shared" si="3"/>
        <v>0</v>
      </c>
      <c r="T40" s="1">
        <f t="shared" si="3"/>
        <v>0</v>
      </c>
      <c r="U40" s="1">
        <f t="shared" si="3"/>
        <v>0</v>
      </c>
      <c r="V40" s="1">
        <f t="shared" si="3"/>
        <v>0</v>
      </c>
    </row>
    <row r="41" spans="3:22" ht="12">
      <c r="C41">
        <f>'Single Factor'!C83</f>
        <v>5</v>
      </c>
      <c r="D41" s="1">
        <f>'Single Factor'!D83</f>
        <v>200.1861805216262</v>
      </c>
      <c r="E41" s="1">
        <f>'Single Factor'!E83</f>
        <v>205.31915950936022</v>
      </c>
      <c r="F41" s="1">
        <f>'Single Factor'!F83</f>
        <v>210.58375334293356</v>
      </c>
      <c r="G41" s="1">
        <f>'Single Factor'!G83</f>
        <v>215.9833367619831</v>
      </c>
      <c r="H41" s="1">
        <f>'Single Factor'!H83</f>
        <v>221.38292018103266</v>
      </c>
      <c r="I41" s="1">
        <f>'Single Factor'!I83</f>
        <v>226.91749318555847</v>
      </c>
      <c r="J41" s="1">
        <f>'Single Factor'!J83</f>
        <v>232.59043051519743</v>
      </c>
      <c r="K41" s="1">
        <f>'Single Factor'!K83</f>
        <v>238.40519127807733</v>
      </c>
      <c r="L41" s="1">
        <f>'Single Factor'!L83</f>
        <v>244.36532106002926</v>
      </c>
      <c r="N41" s="1">
        <f t="shared" si="3"/>
        <v>200.1861805216262</v>
      </c>
      <c r="O41" s="1">
        <f t="shared" si="3"/>
        <v>205.31915950936022</v>
      </c>
      <c r="P41" s="1">
        <f t="shared" si="3"/>
        <v>210.58375334293356</v>
      </c>
      <c r="Q41" s="1">
        <f t="shared" si="3"/>
        <v>215.9833367619831</v>
      </c>
      <c r="R41" s="1">
        <f t="shared" si="3"/>
        <v>221.38292018103266</v>
      </c>
      <c r="S41" s="1">
        <f t="shared" si="3"/>
        <v>226.91749318555847</v>
      </c>
      <c r="T41" s="1">
        <f t="shared" si="3"/>
        <v>232.59043051519743</v>
      </c>
      <c r="U41" s="1">
        <f t="shared" si="3"/>
        <v>238.40519127807733</v>
      </c>
      <c r="V41" s="1">
        <f t="shared" si="3"/>
        <v>244.36532106002926</v>
      </c>
    </row>
    <row r="42" spans="3:22" ht="12">
      <c r="C42">
        <f>'Single Factor'!C84</f>
        <v>5</v>
      </c>
      <c r="D42" s="1">
        <f>'Single Factor'!D84</f>
        <v>200.1861805216262</v>
      </c>
      <c r="E42" s="1">
        <f>'Single Factor'!E84</f>
        <v>205.31915950936022</v>
      </c>
      <c r="F42" s="1">
        <f>'Single Factor'!F84</f>
        <v>210.58375334293356</v>
      </c>
      <c r="G42" s="1">
        <f>'Single Factor'!G84</f>
        <v>215.9833367619831</v>
      </c>
      <c r="H42" s="1">
        <f>'Single Factor'!H84</f>
        <v>221.38292018103266</v>
      </c>
      <c r="I42" s="1">
        <f>'Single Factor'!I84</f>
        <v>226.91749318555847</v>
      </c>
      <c r="J42" s="1">
        <f>'Single Factor'!J84</f>
        <v>232.59043051519743</v>
      </c>
      <c r="K42" s="1">
        <f>'Single Factor'!K84</f>
        <v>238.40519127807733</v>
      </c>
      <c r="L42" s="1">
        <f>'Single Factor'!L84</f>
        <v>244.36532106002926</v>
      </c>
      <c r="N42" s="1">
        <f t="shared" si="3"/>
        <v>200.1861805216262</v>
      </c>
      <c r="O42" s="1">
        <f t="shared" si="3"/>
        <v>205.31915950936022</v>
      </c>
      <c r="P42" s="1">
        <f t="shared" si="3"/>
        <v>210.58375334293356</v>
      </c>
      <c r="Q42" s="1">
        <f t="shared" si="3"/>
        <v>215.9833367619831</v>
      </c>
      <c r="R42" s="1">
        <f t="shared" si="3"/>
        <v>221.38292018103266</v>
      </c>
      <c r="S42" s="1">
        <f t="shared" si="3"/>
        <v>226.91749318555847</v>
      </c>
      <c r="T42" s="1">
        <f t="shared" si="3"/>
        <v>232.59043051519743</v>
      </c>
      <c r="U42" s="1">
        <f t="shared" si="3"/>
        <v>238.40519127807733</v>
      </c>
      <c r="V42" s="1">
        <f t="shared" si="3"/>
        <v>244.36532106002926</v>
      </c>
    </row>
    <row r="43" spans="2:22" ht="12">
      <c r="B43" t="str">
        <f>'Single Factor'!B85</f>
        <v>Shoulder Press</v>
      </c>
      <c r="C43">
        <f>'Single Factor'!C85</f>
        <v>5</v>
      </c>
      <c r="D43" s="1">
        <f>'Single Factor'!D85</f>
        <v>84.95361316406249</v>
      </c>
      <c r="E43" s="1">
        <f>'Single Factor'!E85</f>
        <v>87.1319109375</v>
      </c>
      <c r="F43" s="1">
        <f>'Single Factor'!F85</f>
        <v>89.3660625</v>
      </c>
      <c r="G43" s="1">
        <f>'Single Factor'!G85</f>
        <v>91.65750000000001</v>
      </c>
      <c r="H43" s="1">
        <f>'Single Factor'!H85</f>
        <v>93.9489375</v>
      </c>
      <c r="I43" s="1">
        <f>'Single Factor'!I85</f>
        <v>96.29766093749998</v>
      </c>
      <c r="J43" s="1">
        <f>'Single Factor'!J85</f>
        <v>98.70510246093747</v>
      </c>
      <c r="K43" s="1">
        <f>'Single Factor'!K85</f>
        <v>101.17273002246091</v>
      </c>
      <c r="L43" s="1">
        <f>'Single Factor'!L85</f>
        <v>103.70204827302243</v>
      </c>
      <c r="N43" s="1">
        <f aca="true" t="shared" si="4" ref="N43:V46">IF(D43&gt;($H$6*D$14),D43,0)</f>
        <v>0</v>
      </c>
      <c r="O43" s="1">
        <f t="shared" si="4"/>
        <v>0</v>
      </c>
      <c r="P43" s="1">
        <f t="shared" si="4"/>
        <v>0</v>
      </c>
      <c r="Q43" s="1">
        <f t="shared" si="4"/>
        <v>0</v>
      </c>
      <c r="R43" s="1">
        <f t="shared" si="4"/>
        <v>0</v>
      </c>
      <c r="S43" s="1">
        <f t="shared" si="4"/>
        <v>0</v>
      </c>
      <c r="T43" s="1">
        <f t="shared" si="4"/>
        <v>0</v>
      </c>
      <c r="U43" s="1">
        <f t="shared" si="4"/>
        <v>0</v>
      </c>
      <c r="V43" s="1">
        <f t="shared" si="4"/>
        <v>0</v>
      </c>
    </row>
    <row r="44" spans="3:22" ht="12">
      <c r="C44">
        <f>'Single Factor'!C86</f>
        <v>5</v>
      </c>
      <c r="D44" s="1">
        <f>'Single Factor'!D86</f>
        <v>101.944335796875</v>
      </c>
      <c r="E44" s="1">
        <f>'Single Factor'!E86</f>
        <v>104.558293125</v>
      </c>
      <c r="F44" s="1">
        <f>'Single Factor'!F86</f>
        <v>107.239275</v>
      </c>
      <c r="G44" s="1">
        <f>'Single Factor'!G86</f>
        <v>109.989</v>
      </c>
      <c r="H44" s="1">
        <f>'Single Factor'!H86</f>
        <v>112.73872499999999</v>
      </c>
      <c r="I44" s="1">
        <f>'Single Factor'!I86</f>
        <v>115.55719312499997</v>
      </c>
      <c r="J44" s="1">
        <f>'Single Factor'!J86</f>
        <v>118.44612295312497</v>
      </c>
      <c r="K44" s="1">
        <f>'Single Factor'!K86</f>
        <v>121.40727602695308</v>
      </c>
      <c r="L44" s="1">
        <f>'Single Factor'!L86</f>
        <v>124.4424579276269</v>
      </c>
      <c r="N44" s="1">
        <f t="shared" si="4"/>
        <v>101.944335796875</v>
      </c>
      <c r="O44" s="1">
        <f t="shared" si="4"/>
        <v>104.558293125</v>
      </c>
      <c r="P44" s="1">
        <f t="shared" si="4"/>
        <v>107.239275</v>
      </c>
      <c r="Q44" s="1">
        <f t="shared" si="4"/>
        <v>109.989</v>
      </c>
      <c r="R44" s="1">
        <f t="shared" si="4"/>
        <v>112.73872499999999</v>
      </c>
      <c r="S44" s="1">
        <f t="shared" si="4"/>
        <v>115.55719312499997</v>
      </c>
      <c r="T44" s="1">
        <f t="shared" si="4"/>
        <v>118.44612295312497</v>
      </c>
      <c r="U44" s="1">
        <f t="shared" si="4"/>
        <v>121.40727602695308</v>
      </c>
      <c r="V44" s="1">
        <f t="shared" si="4"/>
        <v>124.4424579276269</v>
      </c>
    </row>
    <row r="45" spans="3:22" ht="12">
      <c r="C45">
        <f>'Single Factor'!C87</f>
        <v>5</v>
      </c>
      <c r="D45" s="1">
        <f>'Single Factor'!D87</f>
        <v>118.9350584296875</v>
      </c>
      <c r="E45" s="1">
        <f>'Single Factor'!E87</f>
        <v>121.9846753125</v>
      </c>
      <c r="F45" s="1">
        <f>'Single Factor'!F87</f>
        <v>125.11248750000001</v>
      </c>
      <c r="G45" s="1">
        <f>'Single Factor'!G87</f>
        <v>128.3205</v>
      </c>
      <c r="H45" s="1">
        <f>'Single Factor'!H87</f>
        <v>131.5285125</v>
      </c>
      <c r="I45" s="1">
        <f>'Single Factor'!I87</f>
        <v>134.81672531249998</v>
      </c>
      <c r="J45" s="1">
        <f>'Single Factor'!J87</f>
        <v>138.18714344531247</v>
      </c>
      <c r="K45" s="1">
        <f>'Single Factor'!K87</f>
        <v>141.64182203144526</v>
      </c>
      <c r="L45" s="1">
        <f>'Single Factor'!L87</f>
        <v>145.18286758223138</v>
      </c>
      <c r="N45" s="1">
        <f t="shared" si="4"/>
        <v>118.9350584296875</v>
      </c>
      <c r="O45" s="1">
        <f t="shared" si="4"/>
        <v>121.9846753125</v>
      </c>
      <c r="P45" s="1">
        <f t="shared" si="4"/>
        <v>125.11248750000001</v>
      </c>
      <c r="Q45" s="1">
        <f t="shared" si="4"/>
        <v>128.3205</v>
      </c>
      <c r="R45" s="1">
        <f t="shared" si="4"/>
        <v>131.5285125</v>
      </c>
      <c r="S45" s="1">
        <f t="shared" si="4"/>
        <v>134.81672531249998</v>
      </c>
      <c r="T45" s="1">
        <f t="shared" si="4"/>
        <v>138.18714344531247</v>
      </c>
      <c r="U45" s="1">
        <f t="shared" si="4"/>
        <v>141.64182203144526</v>
      </c>
      <c r="V45" s="1">
        <f t="shared" si="4"/>
        <v>145.18286758223138</v>
      </c>
    </row>
    <row r="46" spans="3:22" ht="12">
      <c r="C46">
        <f>'Single Factor'!C88</f>
        <v>5</v>
      </c>
      <c r="D46" s="1">
        <f>'Single Factor'!D88</f>
        <v>135.9257810625</v>
      </c>
      <c r="E46" s="1">
        <f>'Single Factor'!E88</f>
        <v>139.4110575</v>
      </c>
      <c r="F46" s="1">
        <f>'Single Factor'!F88</f>
        <v>142.9857</v>
      </c>
      <c r="G46" s="1">
        <f>'Single Factor'!G88</f>
        <v>146.65200000000002</v>
      </c>
      <c r="H46" s="1">
        <f>'Single Factor'!H88</f>
        <v>150.3183</v>
      </c>
      <c r="I46" s="1">
        <f>'Single Factor'!I88</f>
        <v>154.07625749999997</v>
      </c>
      <c r="J46" s="1">
        <f>'Single Factor'!J88</f>
        <v>157.92816393749996</v>
      </c>
      <c r="K46" s="1">
        <f>'Single Factor'!K88</f>
        <v>161.87636803593745</v>
      </c>
      <c r="L46" s="1">
        <f>'Single Factor'!L88</f>
        <v>165.92327723683587</v>
      </c>
      <c r="N46" s="1">
        <f t="shared" si="4"/>
        <v>135.9257810625</v>
      </c>
      <c r="O46" s="1">
        <f t="shared" si="4"/>
        <v>139.4110575</v>
      </c>
      <c r="P46" s="1">
        <f t="shared" si="4"/>
        <v>142.9857</v>
      </c>
      <c r="Q46" s="1">
        <f t="shared" si="4"/>
        <v>146.65200000000002</v>
      </c>
      <c r="R46" s="1">
        <f t="shared" si="4"/>
        <v>150.3183</v>
      </c>
      <c r="S46" s="1">
        <f t="shared" si="4"/>
        <v>154.07625749999997</v>
      </c>
      <c r="T46" s="1">
        <f t="shared" si="4"/>
        <v>157.92816393749996</v>
      </c>
      <c r="U46" s="1">
        <f t="shared" si="4"/>
        <v>161.87636803593745</v>
      </c>
      <c r="V46" s="1">
        <f t="shared" si="4"/>
        <v>165.92327723683587</v>
      </c>
    </row>
    <row r="47" spans="2:22" ht="12">
      <c r="B47" t="str">
        <f>'Single Factor'!B89</f>
        <v>Deadlift</v>
      </c>
      <c r="C47">
        <f>'Single Factor'!C89</f>
        <v>5</v>
      </c>
      <c r="D47" s="1">
        <f>'Single Factor'!D89</f>
        <v>187.9276897265625</v>
      </c>
      <c r="E47" s="1">
        <f>'Single Factor'!E89</f>
        <v>192.7463484375</v>
      </c>
      <c r="F47" s="1">
        <f>'Single Factor'!F89</f>
        <v>197.68856250000002</v>
      </c>
      <c r="G47" s="1">
        <f>'Single Factor'!G89</f>
        <v>202.75750000000002</v>
      </c>
      <c r="H47" s="1">
        <f>'Single Factor'!H89</f>
        <v>207.82643750000003</v>
      </c>
      <c r="I47" s="1">
        <f>'Single Factor'!I89</f>
        <v>213.0220984375</v>
      </c>
      <c r="J47" s="1">
        <f>'Single Factor'!J89</f>
        <v>218.34765089843745</v>
      </c>
      <c r="K47" s="1">
        <f>'Single Factor'!K89</f>
        <v>223.80634217089838</v>
      </c>
      <c r="L47" s="1">
        <f>'Single Factor'!L89</f>
        <v>229.40150072517082</v>
      </c>
      <c r="N47" s="1">
        <f aca="true" t="shared" si="5" ref="N47:V50">IF(D47&gt;($H$6*D$15),D47,0)</f>
        <v>0</v>
      </c>
      <c r="O47" s="1">
        <f t="shared" si="5"/>
        <v>0</v>
      </c>
      <c r="P47" s="1">
        <f t="shared" si="5"/>
        <v>0</v>
      </c>
      <c r="Q47" s="1">
        <f t="shared" si="5"/>
        <v>0</v>
      </c>
      <c r="R47" s="1">
        <f t="shared" si="5"/>
        <v>0</v>
      </c>
      <c r="S47" s="1">
        <f t="shared" si="5"/>
        <v>0</v>
      </c>
      <c r="T47" s="1">
        <f t="shared" si="5"/>
        <v>0</v>
      </c>
      <c r="U47" s="1">
        <f t="shared" si="5"/>
        <v>0</v>
      </c>
      <c r="V47" s="1">
        <f t="shared" si="5"/>
        <v>0</v>
      </c>
    </row>
    <row r="48" spans="3:22" ht="12">
      <c r="C48">
        <f>'Single Factor'!C90</f>
        <v>5</v>
      </c>
      <c r="D48" s="1">
        <f>'Single Factor'!D90</f>
        <v>225.51322767187503</v>
      </c>
      <c r="E48" s="1">
        <f>'Single Factor'!E90</f>
        <v>231.295618125</v>
      </c>
      <c r="F48" s="1">
        <f>'Single Factor'!F90</f>
        <v>237.22627500000004</v>
      </c>
      <c r="G48" s="1">
        <f>'Single Factor'!G90</f>
        <v>243.30900000000003</v>
      </c>
      <c r="H48" s="1">
        <f>'Single Factor'!H90</f>
        <v>249.391725</v>
      </c>
      <c r="I48" s="1">
        <f>'Single Factor'!I90</f>
        <v>255.626518125</v>
      </c>
      <c r="J48" s="1">
        <f>'Single Factor'!J90</f>
        <v>262.01718107812496</v>
      </c>
      <c r="K48" s="1">
        <f>'Single Factor'!K90</f>
        <v>268.5676106050781</v>
      </c>
      <c r="L48" s="1">
        <f>'Single Factor'!L90</f>
        <v>275.28180087020496</v>
      </c>
      <c r="N48" s="1">
        <f t="shared" si="5"/>
        <v>225.51322767187503</v>
      </c>
      <c r="O48" s="1">
        <f t="shared" si="5"/>
        <v>231.295618125</v>
      </c>
      <c r="P48" s="1">
        <f t="shared" si="5"/>
        <v>237.22627500000004</v>
      </c>
      <c r="Q48" s="1">
        <f t="shared" si="5"/>
        <v>243.30900000000003</v>
      </c>
      <c r="R48" s="1">
        <f t="shared" si="5"/>
        <v>249.391725</v>
      </c>
      <c r="S48" s="1">
        <f t="shared" si="5"/>
        <v>255.626518125</v>
      </c>
      <c r="T48" s="1">
        <f t="shared" si="5"/>
        <v>262.01718107812496</v>
      </c>
      <c r="U48" s="1">
        <f t="shared" si="5"/>
        <v>268.5676106050781</v>
      </c>
      <c r="V48" s="1">
        <f t="shared" si="5"/>
        <v>275.28180087020496</v>
      </c>
    </row>
    <row r="49" spans="3:22" ht="12">
      <c r="C49">
        <f>'Single Factor'!C91</f>
        <v>5</v>
      </c>
      <c r="D49" s="1">
        <f>'Single Factor'!D91</f>
        <v>263.0987656171875</v>
      </c>
      <c r="E49" s="1">
        <f>'Single Factor'!E91</f>
        <v>269.8448878125</v>
      </c>
      <c r="F49" s="1">
        <f>'Single Factor'!F91</f>
        <v>276.76398750000004</v>
      </c>
      <c r="G49" s="1">
        <f>'Single Factor'!G91</f>
        <v>283.8605</v>
      </c>
      <c r="H49" s="1">
        <f>'Single Factor'!H91</f>
        <v>290.9570125</v>
      </c>
      <c r="I49" s="1">
        <f>'Single Factor'!I91</f>
        <v>298.2309378125</v>
      </c>
      <c r="J49" s="1">
        <f>'Single Factor'!J91</f>
        <v>305.6867112578124</v>
      </c>
      <c r="K49" s="1">
        <f>'Single Factor'!K91</f>
        <v>313.32887903925774</v>
      </c>
      <c r="L49" s="1">
        <f>'Single Factor'!L91</f>
        <v>321.16210101523916</v>
      </c>
      <c r="N49" s="1">
        <f t="shared" si="5"/>
        <v>263.0987656171875</v>
      </c>
      <c r="O49" s="1">
        <f t="shared" si="5"/>
        <v>269.8448878125</v>
      </c>
      <c r="P49" s="1">
        <f t="shared" si="5"/>
        <v>276.76398750000004</v>
      </c>
      <c r="Q49" s="1">
        <f t="shared" si="5"/>
        <v>283.8605</v>
      </c>
      <c r="R49" s="1">
        <f t="shared" si="5"/>
        <v>290.9570125</v>
      </c>
      <c r="S49" s="1">
        <f t="shared" si="5"/>
        <v>298.2309378125</v>
      </c>
      <c r="T49" s="1">
        <f t="shared" si="5"/>
        <v>305.6867112578124</v>
      </c>
      <c r="U49" s="1">
        <f t="shared" si="5"/>
        <v>313.32887903925774</v>
      </c>
      <c r="V49" s="1">
        <f t="shared" si="5"/>
        <v>321.16210101523916</v>
      </c>
    </row>
    <row r="50" spans="3:22" ht="12">
      <c r="C50">
        <f>'Single Factor'!C92</f>
        <v>5</v>
      </c>
      <c r="D50" s="1">
        <f>'Single Factor'!D92</f>
        <v>300.6843035625</v>
      </c>
      <c r="E50" s="1">
        <f>'Single Factor'!E92</f>
        <v>308.3941575</v>
      </c>
      <c r="F50" s="1">
        <f>'Single Factor'!F92</f>
        <v>316.30170000000004</v>
      </c>
      <c r="G50" s="1">
        <f>'Single Factor'!G92</f>
        <v>324.41200000000003</v>
      </c>
      <c r="H50" s="1">
        <f>'Single Factor'!H92</f>
        <v>332.52230000000003</v>
      </c>
      <c r="I50" s="1">
        <f>'Single Factor'!I92</f>
        <v>340.8353575</v>
      </c>
      <c r="J50" s="1">
        <f>'Single Factor'!J92</f>
        <v>349.35624143749993</v>
      </c>
      <c r="K50" s="1">
        <f>'Single Factor'!K92</f>
        <v>358.0901474734374</v>
      </c>
      <c r="L50" s="1">
        <f>'Single Factor'!L92</f>
        <v>367.0424011602733</v>
      </c>
      <c r="N50" s="1">
        <f t="shared" si="5"/>
        <v>300.6843035625</v>
      </c>
      <c r="O50" s="1">
        <f t="shared" si="5"/>
        <v>308.3941575</v>
      </c>
      <c r="P50" s="1">
        <f t="shared" si="5"/>
        <v>316.30170000000004</v>
      </c>
      <c r="Q50" s="1">
        <f t="shared" si="5"/>
        <v>324.41200000000003</v>
      </c>
      <c r="R50" s="1">
        <f t="shared" si="5"/>
        <v>332.52230000000003</v>
      </c>
      <c r="S50" s="1">
        <f t="shared" si="5"/>
        <v>340.8353575</v>
      </c>
      <c r="T50" s="1">
        <f t="shared" si="5"/>
        <v>349.35624143749993</v>
      </c>
      <c r="U50" s="1">
        <f t="shared" si="5"/>
        <v>358.0901474734374</v>
      </c>
      <c r="V50" s="1">
        <f t="shared" si="5"/>
        <v>367.0424011602733</v>
      </c>
    </row>
    <row r="52" spans="2:12" ht="12">
      <c r="B52" t="str">
        <f>'Single Factor'!B93</f>
        <v>Assistance:</v>
      </c>
      <c r="D52" s="1"/>
      <c r="E52" s="1"/>
      <c r="F52" s="1"/>
      <c r="G52" s="1"/>
      <c r="H52" s="1"/>
      <c r="I52" s="1"/>
      <c r="J52" s="1"/>
      <c r="K52" s="1"/>
      <c r="L52" s="1"/>
    </row>
    <row r="53" spans="2:12" ht="12">
      <c r="B53" t="str">
        <f>'Single Factor'!B94</f>
        <v>3 Sets of Situps</v>
      </c>
      <c r="D53" s="1"/>
      <c r="E53" s="1"/>
      <c r="F53" s="1"/>
      <c r="G53" s="1"/>
      <c r="H53" s="1"/>
      <c r="I53" s="1"/>
      <c r="J53" s="1"/>
      <c r="K53" s="1"/>
      <c r="L53" s="1"/>
    </row>
    <row r="54" spans="4:12" ht="12">
      <c r="D54" s="1"/>
      <c r="E54" s="1"/>
      <c r="F54" s="1"/>
      <c r="G54" s="1"/>
      <c r="H54" s="1"/>
      <c r="I54" s="1"/>
      <c r="J54" s="1"/>
      <c r="K54" s="1"/>
      <c r="L54" s="1"/>
    </row>
    <row r="55" spans="1:22" ht="12">
      <c r="A55" t="str">
        <f>'Single Factor'!A96</f>
        <v>Friday</v>
      </c>
      <c r="B55" t="str">
        <f>'Single Factor'!B96</f>
        <v>Squat</v>
      </c>
      <c r="C55">
        <f>'Single Factor'!C96</f>
        <v>5</v>
      </c>
      <c r="D55" s="1">
        <f>'Single Factor'!D96</f>
        <v>133.45745368108413</v>
      </c>
      <c r="E55" s="1">
        <f>'Single Factor'!E96</f>
        <v>136.8794396729068</v>
      </c>
      <c r="F55" s="1">
        <f>'Single Factor'!F96</f>
        <v>140.38916889528903</v>
      </c>
      <c r="G55" s="1">
        <f>'Single Factor'!G96</f>
        <v>143.9888911746554</v>
      </c>
      <c r="H55" s="1">
        <f>'Single Factor'!H96</f>
        <v>147.58861345402178</v>
      </c>
      <c r="I55" s="1">
        <f>'Single Factor'!I96</f>
        <v>151.2783287903723</v>
      </c>
      <c r="J55" s="1">
        <f>'Single Factor'!J96</f>
        <v>155.06028701013162</v>
      </c>
      <c r="K55" s="1">
        <f>'Single Factor'!K96</f>
        <v>158.93679418538488</v>
      </c>
      <c r="L55" s="1">
        <f>'Single Factor'!L96</f>
        <v>162.9102140400195</v>
      </c>
      <c r="N55" s="1">
        <f aca="true" t="shared" si="6" ref="N55:V60">IF(D55&gt;($H$6*D$11),D55,0)</f>
        <v>0</v>
      </c>
      <c r="O55" s="1">
        <f t="shared" si="6"/>
        <v>0</v>
      </c>
      <c r="P55" s="1">
        <f t="shared" si="6"/>
        <v>0</v>
      </c>
      <c r="Q55" s="1">
        <f t="shared" si="6"/>
        <v>0</v>
      </c>
      <c r="R55" s="1">
        <f t="shared" si="6"/>
        <v>0</v>
      </c>
      <c r="S55" s="1">
        <f t="shared" si="6"/>
        <v>0</v>
      </c>
      <c r="T55" s="1">
        <f t="shared" si="6"/>
        <v>0</v>
      </c>
      <c r="U55" s="1">
        <f t="shared" si="6"/>
        <v>0</v>
      </c>
      <c r="V55" s="1">
        <f t="shared" si="6"/>
        <v>0</v>
      </c>
    </row>
    <row r="56" spans="3:22" ht="12">
      <c r="C56">
        <f>'Single Factor'!C97</f>
        <v>5</v>
      </c>
      <c r="D56" s="1">
        <f>'Single Factor'!D97</f>
        <v>166.82181710135518</v>
      </c>
      <c r="E56" s="1">
        <f>'Single Factor'!E97</f>
        <v>171.0992995911335</v>
      </c>
      <c r="F56" s="1">
        <f>'Single Factor'!F97</f>
        <v>175.48646111911128</v>
      </c>
      <c r="G56" s="1">
        <f>'Single Factor'!G97</f>
        <v>179.98611396831927</v>
      </c>
      <c r="H56" s="1">
        <f>'Single Factor'!H97</f>
        <v>184.48576681752724</v>
      </c>
      <c r="I56" s="1">
        <f>'Single Factor'!I97</f>
        <v>189.0979109879654</v>
      </c>
      <c r="J56" s="1">
        <f>'Single Factor'!J97</f>
        <v>193.8253587626645</v>
      </c>
      <c r="K56" s="1">
        <f>'Single Factor'!K97</f>
        <v>198.6709927317311</v>
      </c>
      <c r="L56" s="1">
        <f>'Single Factor'!L97</f>
        <v>203.63776755002436</v>
      </c>
      <c r="N56" s="1">
        <f t="shared" si="6"/>
        <v>0</v>
      </c>
      <c r="O56" s="1">
        <f t="shared" si="6"/>
        <v>0</v>
      </c>
      <c r="P56" s="1">
        <f t="shared" si="6"/>
        <v>0</v>
      </c>
      <c r="Q56" s="1">
        <f t="shared" si="6"/>
        <v>0</v>
      </c>
      <c r="R56" s="1">
        <f t="shared" si="6"/>
        <v>0</v>
      </c>
      <c r="S56" s="1">
        <f t="shared" si="6"/>
        <v>0</v>
      </c>
      <c r="T56" s="1">
        <f t="shared" si="6"/>
        <v>0</v>
      </c>
      <c r="U56" s="1">
        <f t="shared" si="6"/>
        <v>0</v>
      </c>
      <c r="V56" s="1">
        <f t="shared" si="6"/>
        <v>0</v>
      </c>
    </row>
    <row r="57" spans="3:22" ht="12">
      <c r="C57">
        <f>'Single Factor'!C98</f>
        <v>5</v>
      </c>
      <c r="D57" s="1">
        <f>'Single Factor'!D98</f>
        <v>200.1861805216262</v>
      </c>
      <c r="E57" s="1">
        <f>'Single Factor'!E98</f>
        <v>205.31915950936022</v>
      </c>
      <c r="F57" s="1">
        <f>'Single Factor'!F98</f>
        <v>210.58375334293356</v>
      </c>
      <c r="G57" s="1">
        <f>'Single Factor'!G98</f>
        <v>215.9833367619831</v>
      </c>
      <c r="H57" s="1">
        <f>'Single Factor'!H98</f>
        <v>221.38292018103266</v>
      </c>
      <c r="I57" s="1">
        <f>'Single Factor'!I98</f>
        <v>226.91749318555847</v>
      </c>
      <c r="J57" s="1">
        <f>'Single Factor'!J98</f>
        <v>232.59043051519743</v>
      </c>
      <c r="K57" s="1">
        <f>'Single Factor'!K98</f>
        <v>238.40519127807733</v>
      </c>
      <c r="L57" s="1">
        <f>'Single Factor'!L98</f>
        <v>244.36532106002926</v>
      </c>
      <c r="N57" s="1">
        <f t="shared" si="6"/>
        <v>200.1861805216262</v>
      </c>
      <c r="O57" s="1">
        <f t="shared" si="6"/>
        <v>205.31915950936022</v>
      </c>
      <c r="P57" s="1">
        <f t="shared" si="6"/>
        <v>210.58375334293356</v>
      </c>
      <c r="Q57" s="1">
        <f t="shared" si="6"/>
        <v>215.9833367619831</v>
      </c>
      <c r="R57" s="1">
        <f t="shared" si="6"/>
        <v>221.38292018103266</v>
      </c>
      <c r="S57" s="1">
        <f t="shared" si="6"/>
        <v>226.91749318555847</v>
      </c>
      <c r="T57" s="1">
        <f t="shared" si="6"/>
        <v>232.59043051519743</v>
      </c>
      <c r="U57" s="1">
        <f t="shared" si="6"/>
        <v>238.40519127807733</v>
      </c>
      <c r="V57" s="1">
        <f t="shared" si="6"/>
        <v>244.36532106002926</v>
      </c>
    </row>
    <row r="58" spans="3:22" ht="12">
      <c r="C58">
        <f>'Single Factor'!C99</f>
        <v>5</v>
      </c>
      <c r="D58" s="1">
        <f>'Single Factor'!D99</f>
        <v>233.55054394189722</v>
      </c>
      <c r="E58" s="1">
        <f>'Single Factor'!E99</f>
        <v>239.53901942758694</v>
      </c>
      <c r="F58" s="1">
        <f>'Single Factor'!F99</f>
        <v>245.6810455667558</v>
      </c>
      <c r="G58" s="1">
        <f>'Single Factor'!G99</f>
        <v>251.98055955564695</v>
      </c>
      <c r="H58" s="1">
        <f>'Single Factor'!H99</f>
        <v>258.28007354453814</v>
      </c>
      <c r="I58" s="1">
        <f>'Single Factor'!I99</f>
        <v>264.73707538315153</v>
      </c>
      <c r="J58" s="1">
        <f>'Single Factor'!J99</f>
        <v>271.35550226773034</v>
      </c>
      <c r="K58" s="1">
        <f>'Single Factor'!K99</f>
        <v>278.1393898244236</v>
      </c>
      <c r="L58" s="1">
        <f>'Single Factor'!L99</f>
        <v>285.0928745700341</v>
      </c>
      <c r="N58" s="1">
        <f t="shared" si="6"/>
        <v>233.55054394189722</v>
      </c>
      <c r="O58" s="1">
        <f t="shared" si="6"/>
        <v>239.53901942758694</v>
      </c>
      <c r="P58" s="1">
        <f t="shared" si="6"/>
        <v>245.6810455667558</v>
      </c>
      <c r="Q58" s="1">
        <f t="shared" si="6"/>
        <v>251.98055955564695</v>
      </c>
      <c r="R58" s="1">
        <f t="shared" si="6"/>
        <v>258.28007354453814</v>
      </c>
      <c r="S58" s="1">
        <f t="shared" si="6"/>
        <v>264.73707538315153</v>
      </c>
      <c r="T58" s="1">
        <f t="shared" si="6"/>
        <v>271.35550226773034</v>
      </c>
      <c r="U58" s="1">
        <f t="shared" si="6"/>
        <v>278.1393898244236</v>
      </c>
      <c r="V58" s="1">
        <f t="shared" si="6"/>
        <v>285.0928745700341</v>
      </c>
    </row>
    <row r="59" spans="3:22" ht="12">
      <c r="C59">
        <f>'Single Factor'!C100</f>
        <v>3</v>
      </c>
      <c r="D59" s="1">
        <f>'Single Factor'!D100</f>
        <v>273.58778004622246</v>
      </c>
      <c r="E59" s="1">
        <f>'Single Factor'!E100</f>
        <v>280.60285132945893</v>
      </c>
      <c r="F59" s="1">
        <f>'Single Factor'!F100</f>
        <v>287.7977962353425</v>
      </c>
      <c r="G59" s="1">
        <f>'Single Factor'!G100</f>
        <v>295.17722690804356</v>
      </c>
      <c r="H59" s="1">
        <f>'Single Factor'!H100</f>
        <v>302.5566575807446</v>
      </c>
      <c r="I59" s="1">
        <f>'Single Factor'!I100</f>
        <v>310.12057402026323</v>
      </c>
      <c r="J59" s="1">
        <f>'Single Factor'!J100</f>
        <v>317.87358837076977</v>
      </c>
      <c r="K59" s="1">
        <f>'Single Factor'!K100</f>
        <v>325.820428080039</v>
      </c>
      <c r="L59" s="1">
        <f>'Single Factor'!L100</f>
        <v>333.9659387820399</v>
      </c>
      <c r="N59" s="1">
        <f t="shared" si="6"/>
        <v>273.58778004622246</v>
      </c>
      <c r="O59" s="1">
        <f t="shared" si="6"/>
        <v>280.60285132945893</v>
      </c>
      <c r="P59" s="1">
        <f t="shared" si="6"/>
        <v>287.7977962353425</v>
      </c>
      <c r="Q59" s="1">
        <f t="shared" si="6"/>
        <v>295.17722690804356</v>
      </c>
      <c r="R59" s="1">
        <f t="shared" si="6"/>
        <v>302.5566575807446</v>
      </c>
      <c r="S59" s="1">
        <f t="shared" si="6"/>
        <v>310.12057402026323</v>
      </c>
      <c r="T59" s="1">
        <f t="shared" si="6"/>
        <v>317.87358837076977</v>
      </c>
      <c r="U59" s="1">
        <f t="shared" si="6"/>
        <v>325.820428080039</v>
      </c>
      <c r="V59" s="1">
        <f t="shared" si="6"/>
        <v>333.9659387820399</v>
      </c>
    </row>
    <row r="60" spans="3:22" ht="12">
      <c r="C60">
        <f>'Single Factor'!C101</f>
        <v>8</v>
      </c>
      <c r="D60" s="1">
        <f>'Single Factor'!D101</f>
        <v>200.1861805216262</v>
      </c>
      <c r="E60" s="1">
        <f>'Single Factor'!E101</f>
        <v>205.31915950936022</v>
      </c>
      <c r="F60" s="1">
        <f>'Single Factor'!F101</f>
        <v>210.58375334293356</v>
      </c>
      <c r="G60" s="1">
        <f>'Single Factor'!G101</f>
        <v>215.9833367619831</v>
      </c>
      <c r="H60" s="1">
        <f>'Single Factor'!H101</f>
        <v>221.38292018103266</v>
      </c>
      <c r="I60" s="1">
        <f>'Single Factor'!I101</f>
        <v>226.91749318555847</v>
      </c>
      <c r="J60" s="1">
        <f>'Single Factor'!J101</f>
        <v>232.59043051519743</v>
      </c>
      <c r="K60" s="1">
        <f>'Single Factor'!K101</f>
        <v>238.40519127807733</v>
      </c>
      <c r="L60" s="1">
        <f>'Single Factor'!L101</f>
        <v>244.36532106002926</v>
      </c>
      <c r="N60" s="1">
        <f t="shared" si="6"/>
        <v>200.1861805216262</v>
      </c>
      <c r="O60" s="1">
        <f t="shared" si="6"/>
        <v>205.31915950936022</v>
      </c>
      <c r="P60" s="1">
        <f t="shared" si="6"/>
        <v>210.58375334293356</v>
      </c>
      <c r="Q60" s="1">
        <f t="shared" si="6"/>
        <v>215.9833367619831</v>
      </c>
      <c r="R60" s="1">
        <f t="shared" si="6"/>
        <v>221.38292018103266</v>
      </c>
      <c r="S60" s="1">
        <f t="shared" si="6"/>
        <v>226.91749318555847</v>
      </c>
      <c r="T60" s="1">
        <f t="shared" si="6"/>
        <v>232.59043051519743</v>
      </c>
      <c r="U60" s="1">
        <f t="shared" si="6"/>
        <v>238.40519127807733</v>
      </c>
      <c r="V60" s="1">
        <f t="shared" si="6"/>
        <v>244.36532106002926</v>
      </c>
    </row>
    <row r="61" spans="2:22" ht="12">
      <c r="B61" t="str">
        <f>'Single Factor'!B102</f>
        <v>Bench</v>
      </c>
      <c r="C61">
        <f>'Single Factor'!C102</f>
        <v>5</v>
      </c>
      <c r="D61" s="1">
        <f>'Single Factor'!D102</f>
        <v>115.06911957567668</v>
      </c>
      <c r="E61" s="1">
        <f>'Single Factor'!E102</f>
        <v>118.01960982120686</v>
      </c>
      <c r="F61" s="1">
        <f>'Single Factor'!F102</f>
        <v>121.04575366277626</v>
      </c>
      <c r="G61" s="1">
        <f>'Single Factor'!G102</f>
        <v>124.14949093618078</v>
      </c>
      <c r="H61" s="1">
        <f>'Single Factor'!H102</f>
        <v>127.25322820958529</v>
      </c>
      <c r="I61" s="1">
        <f>'Single Factor'!I102</f>
        <v>130.43455891482492</v>
      </c>
      <c r="J61" s="1">
        <f>'Single Factor'!J102</f>
        <v>133.69542288769554</v>
      </c>
      <c r="K61" s="1">
        <f>'Single Factor'!K102</f>
        <v>137.0378084598879</v>
      </c>
      <c r="L61" s="1">
        <f>'Single Factor'!L102</f>
        <v>140.4637536713851</v>
      </c>
      <c r="N61" s="1">
        <f aca="true" t="shared" si="7" ref="N61:V66">IF(D61&gt;($H$6*D$12),D61,0)</f>
        <v>0</v>
      </c>
      <c r="O61" s="1">
        <f t="shared" si="7"/>
        <v>0</v>
      </c>
      <c r="P61" s="1">
        <f t="shared" si="7"/>
        <v>0</v>
      </c>
      <c r="Q61" s="1">
        <f t="shared" si="7"/>
        <v>0</v>
      </c>
      <c r="R61" s="1">
        <f t="shared" si="7"/>
        <v>0</v>
      </c>
      <c r="S61" s="1">
        <f t="shared" si="7"/>
        <v>0</v>
      </c>
      <c r="T61" s="1">
        <f t="shared" si="7"/>
        <v>0</v>
      </c>
      <c r="U61" s="1">
        <f t="shared" si="7"/>
        <v>0</v>
      </c>
      <c r="V61" s="1">
        <f t="shared" si="7"/>
        <v>0</v>
      </c>
    </row>
    <row r="62" spans="3:22" ht="12">
      <c r="C62">
        <f>'Single Factor'!C103</f>
        <v>5</v>
      </c>
      <c r="D62" s="1">
        <f>'Single Factor'!D103</f>
        <v>143.83639946959585</v>
      </c>
      <c r="E62" s="1">
        <f>'Single Factor'!E103</f>
        <v>147.52451227650857</v>
      </c>
      <c r="F62" s="1">
        <f>'Single Factor'!F103</f>
        <v>151.30719207847034</v>
      </c>
      <c r="G62" s="1">
        <f>'Single Factor'!G103</f>
        <v>155.186863670226</v>
      </c>
      <c r="H62" s="1">
        <f>'Single Factor'!H103</f>
        <v>159.0665352619816</v>
      </c>
      <c r="I62" s="1">
        <f>'Single Factor'!I103</f>
        <v>163.04319864353116</v>
      </c>
      <c r="J62" s="1">
        <f>'Single Factor'!J103</f>
        <v>167.1192786096194</v>
      </c>
      <c r="K62" s="1">
        <f>'Single Factor'!K103</f>
        <v>171.29726057485988</v>
      </c>
      <c r="L62" s="1">
        <f>'Single Factor'!L103</f>
        <v>175.57969208923137</v>
      </c>
      <c r="N62" s="1">
        <f t="shared" si="7"/>
        <v>0</v>
      </c>
      <c r="O62" s="1">
        <f t="shared" si="7"/>
        <v>0</v>
      </c>
      <c r="P62" s="1">
        <f t="shared" si="7"/>
        <v>0</v>
      </c>
      <c r="Q62" s="1">
        <f t="shared" si="7"/>
        <v>0</v>
      </c>
      <c r="R62" s="1">
        <f t="shared" si="7"/>
        <v>0</v>
      </c>
      <c r="S62" s="1">
        <f t="shared" si="7"/>
        <v>0</v>
      </c>
      <c r="T62" s="1">
        <f t="shared" si="7"/>
        <v>0</v>
      </c>
      <c r="U62" s="1">
        <f t="shared" si="7"/>
        <v>0</v>
      </c>
      <c r="V62" s="1">
        <f t="shared" si="7"/>
        <v>0</v>
      </c>
    </row>
    <row r="63" spans="3:22" ht="12">
      <c r="C63">
        <f>'Single Factor'!C104</f>
        <v>5</v>
      </c>
      <c r="D63" s="1">
        <f>'Single Factor'!D104</f>
        <v>172.60367936351503</v>
      </c>
      <c r="E63" s="1">
        <f>'Single Factor'!E104</f>
        <v>177.02941473181028</v>
      </c>
      <c r="F63" s="1">
        <f>'Single Factor'!F104</f>
        <v>181.56863049416438</v>
      </c>
      <c r="G63" s="1">
        <f>'Single Factor'!G104</f>
        <v>186.22423640427118</v>
      </c>
      <c r="H63" s="1">
        <f>'Single Factor'!H104</f>
        <v>190.87984231437792</v>
      </c>
      <c r="I63" s="1">
        <f>'Single Factor'!I104</f>
        <v>195.65183837223736</v>
      </c>
      <c r="J63" s="1">
        <f>'Single Factor'!J104</f>
        <v>200.5431343315433</v>
      </c>
      <c r="K63" s="1">
        <f>'Single Factor'!K104</f>
        <v>205.55671268983187</v>
      </c>
      <c r="L63" s="1">
        <f>'Single Factor'!L104</f>
        <v>210.69563050707762</v>
      </c>
      <c r="N63" s="1">
        <f t="shared" si="7"/>
        <v>172.60367936351503</v>
      </c>
      <c r="O63" s="1">
        <f t="shared" si="7"/>
        <v>177.02941473181028</v>
      </c>
      <c r="P63" s="1">
        <f t="shared" si="7"/>
        <v>181.56863049416438</v>
      </c>
      <c r="Q63" s="1">
        <f t="shared" si="7"/>
        <v>186.22423640427118</v>
      </c>
      <c r="R63" s="1">
        <f t="shared" si="7"/>
        <v>190.87984231437792</v>
      </c>
      <c r="S63" s="1">
        <f t="shared" si="7"/>
        <v>195.65183837223736</v>
      </c>
      <c r="T63" s="1">
        <f t="shared" si="7"/>
        <v>200.5431343315433</v>
      </c>
      <c r="U63" s="1">
        <f t="shared" si="7"/>
        <v>205.55671268983187</v>
      </c>
      <c r="V63" s="1">
        <f t="shared" si="7"/>
        <v>210.69563050707762</v>
      </c>
    </row>
    <row r="64" spans="3:22" ht="12">
      <c r="C64">
        <f>'Single Factor'!C105</f>
        <v>5</v>
      </c>
      <c r="D64" s="1">
        <f>'Single Factor'!D105</f>
        <v>201.37095925743418</v>
      </c>
      <c r="E64" s="1">
        <f>'Single Factor'!E105</f>
        <v>206.534317187112</v>
      </c>
      <c r="F64" s="1">
        <f>'Single Factor'!F105</f>
        <v>211.83006890985845</v>
      </c>
      <c r="G64" s="1">
        <f>'Single Factor'!G105</f>
        <v>217.26160913831637</v>
      </c>
      <c r="H64" s="1">
        <f>'Single Factor'!H105</f>
        <v>222.69314936677426</v>
      </c>
      <c r="I64" s="1">
        <f>'Single Factor'!I105</f>
        <v>228.2604781009436</v>
      </c>
      <c r="J64" s="1">
        <f>'Single Factor'!J105</f>
        <v>233.9669900534672</v>
      </c>
      <c r="K64" s="1">
        <f>'Single Factor'!K105</f>
        <v>239.81616480480386</v>
      </c>
      <c r="L64" s="1">
        <f>'Single Factor'!L105</f>
        <v>245.8115689249239</v>
      </c>
      <c r="N64" s="1">
        <f t="shared" si="7"/>
        <v>201.37095925743418</v>
      </c>
      <c r="O64" s="1">
        <f t="shared" si="7"/>
        <v>206.534317187112</v>
      </c>
      <c r="P64" s="1">
        <f t="shared" si="7"/>
        <v>211.83006890985845</v>
      </c>
      <c r="Q64" s="1">
        <f t="shared" si="7"/>
        <v>217.26160913831637</v>
      </c>
      <c r="R64" s="1">
        <f t="shared" si="7"/>
        <v>222.69314936677426</v>
      </c>
      <c r="S64" s="1">
        <f t="shared" si="7"/>
        <v>228.2604781009436</v>
      </c>
      <c r="T64" s="1">
        <f t="shared" si="7"/>
        <v>233.9669900534672</v>
      </c>
      <c r="U64" s="1">
        <f t="shared" si="7"/>
        <v>239.81616480480386</v>
      </c>
      <c r="V64" s="1">
        <f t="shared" si="7"/>
        <v>245.8115689249239</v>
      </c>
    </row>
    <row r="65" spans="3:22" ht="12">
      <c r="C65">
        <f>'Single Factor'!C106</f>
        <v>3</v>
      </c>
      <c r="D65" s="1">
        <f>'Single Factor'!D106</f>
        <v>235.89169513013718</v>
      </c>
      <c r="E65" s="1">
        <f>'Single Factor'!E106</f>
        <v>241.94020013347404</v>
      </c>
      <c r="F65" s="1">
        <f>'Single Factor'!F106</f>
        <v>248.1437950086913</v>
      </c>
      <c r="G65" s="1">
        <f>'Single Factor'!G106</f>
        <v>254.50645641917058</v>
      </c>
      <c r="H65" s="1">
        <f>'Single Factor'!H106</f>
        <v>260.86911782964984</v>
      </c>
      <c r="I65" s="1">
        <f>'Single Factor'!I106</f>
        <v>267.3908457753911</v>
      </c>
      <c r="J65" s="1">
        <f>'Single Factor'!J106</f>
        <v>274.0756169197758</v>
      </c>
      <c r="K65" s="1">
        <f>'Single Factor'!K106</f>
        <v>280.9275073427702</v>
      </c>
      <c r="L65" s="1">
        <f>'Single Factor'!L106</f>
        <v>287.9506950263394</v>
      </c>
      <c r="N65" s="1">
        <f t="shared" si="7"/>
        <v>235.89169513013718</v>
      </c>
      <c r="O65" s="1">
        <f t="shared" si="7"/>
        <v>241.94020013347404</v>
      </c>
      <c r="P65" s="1">
        <f t="shared" si="7"/>
        <v>248.1437950086913</v>
      </c>
      <c r="Q65" s="1">
        <f t="shared" si="7"/>
        <v>254.50645641917058</v>
      </c>
      <c r="R65" s="1">
        <f t="shared" si="7"/>
        <v>260.86911782964984</v>
      </c>
      <c r="S65" s="1">
        <f t="shared" si="7"/>
        <v>267.3908457753911</v>
      </c>
      <c r="T65" s="1">
        <f t="shared" si="7"/>
        <v>274.0756169197758</v>
      </c>
      <c r="U65" s="1">
        <f t="shared" si="7"/>
        <v>280.9275073427702</v>
      </c>
      <c r="V65" s="1">
        <f t="shared" si="7"/>
        <v>287.9506950263394</v>
      </c>
    </row>
    <row r="66" spans="3:22" ht="12">
      <c r="C66">
        <f>'Single Factor'!C107</f>
        <v>8</v>
      </c>
      <c r="D66" s="1">
        <f>'Single Factor'!D107</f>
        <v>172.60367936351503</v>
      </c>
      <c r="E66" s="1">
        <f>'Single Factor'!E107</f>
        <v>177.02941473181028</v>
      </c>
      <c r="F66" s="1">
        <f>'Single Factor'!F107</f>
        <v>181.56863049416438</v>
      </c>
      <c r="G66" s="1">
        <f>'Single Factor'!G107</f>
        <v>186.22423640427118</v>
      </c>
      <c r="H66" s="1">
        <f>'Single Factor'!H107</f>
        <v>190.87984231437792</v>
      </c>
      <c r="I66" s="1">
        <f>'Single Factor'!I107</f>
        <v>195.65183837223736</v>
      </c>
      <c r="J66" s="1">
        <f>'Single Factor'!J107</f>
        <v>200.5431343315433</v>
      </c>
      <c r="K66" s="1">
        <f>'Single Factor'!K107</f>
        <v>205.55671268983187</v>
      </c>
      <c r="L66" s="1">
        <f>'Single Factor'!L107</f>
        <v>210.69563050707762</v>
      </c>
      <c r="N66" s="1">
        <f t="shared" si="7"/>
        <v>172.60367936351503</v>
      </c>
      <c r="O66" s="1">
        <f t="shared" si="7"/>
        <v>177.02941473181028</v>
      </c>
      <c r="P66" s="1">
        <f t="shared" si="7"/>
        <v>181.56863049416438</v>
      </c>
      <c r="Q66" s="1">
        <f t="shared" si="7"/>
        <v>186.22423640427118</v>
      </c>
      <c r="R66" s="1">
        <f t="shared" si="7"/>
        <v>190.87984231437792</v>
      </c>
      <c r="S66" s="1">
        <f t="shared" si="7"/>
        <v>195.65183837223736</v>
      </c>
      <c r="T66" s="1">
        <f t="shared" si="7"/>
        <v>200.5431343315433</v>
      </c>
      <c r="U66" s="1">
        <f t="shared" si="7"/>
        <v>205.55671268983187</v>
      </c>
      <c r="V66" s="1">
        <f t="shared" si="7"/>
        <v>210.69563050707762</v>
      </c>
    </row>
    <row r="67" spans="2:22" ht="12">
      <c r="B67" t="str">
        <f>'Single Factor'!B108</f>
        <v>Clean</v>
      </c>
      <c r="C67">
        <f>'Single Factor'!C108</f>
        <v>5</v>
      </c>
      <c r="D67" s="1">
        <f>'Single Factor'!D108</f>
        <v>92.12169188440977</v>
      </c>
      <c r="E67" s="1">
        <f>'Single Factor'!E108</f>
        <v>94.48378654811259</v>
      </c>
      <c r="F67" s="1">
        <f>'Single Factor'!F108</f>
        <v>96.90644774165393</v>
      </c>
      <c r="G67" s="1">
        <f>'Single Factor'!G108</f>
        <v>99.3912284529784</v>
      </c>
      <c r="H67" s="1">
        <f>'Single Factor'!H108</f>
        <v>101.87600916430284</v>
      </c>
      <c r="I67" s="1">
        <f>'Single Factor'!I108</f>
        <v>104.42290939341041</v>
      </c>
      <c r="J67" s="1">
        <f>'Single Factor'!J108</f>
        <v>107.03348212824565</v>
      </c>
      <c r="K67" s="1">
        <f>'Single Factor'!K108</f>
        <v>109.70931918145179</v>
      </c>
      <c r="L67" s="1">
        <f>'Single Factor'!L108</f>
        <v>112.45205216098807</v>
      </c>
      <c r="N67" s="1">
        <f aca="true" t="shared" si="8" ref="N67:V72">IF(D67&gt;($H$6*D$13),D67,0)</f>
        <v>0</v>
      </c>
      <c r="O67" s="1">
        <f t="shared" si="8"/>
        <v>0</v>
      </c>
      <c r="P67" s="1">
        <f t="shared" si="8"/>
        <v>0</v>
      </c>
      <c r="Q67" s="1">
        <f t="shared" si="8"/>
        <v>0</v>
      </c>
      <c r="R67" s="1">
        <f t="shared" si="8"/>
        <v>0</v>
      </c>
      <c r="S67" s="1">
        <f t="shared" si="8"/>
        <v>0</v>
      </c>
      <c r="T67" s="1">
        <f t="shared" si="8"/>
        <v>0</v>
      </c>
      <c r="U67" s="1">
        <f t="shared" si="8"/>
        <v>0</v>
      </c>
      <c r="V67" s="1">
        <f t="shared" si="8"/>
        <v>0</v>
      </c>
    </row>
    <row r="68" spans="3:22" ht="12">
      <c r="C68">
        <f>'Single Factor'!C109</f>
        <v>5</v>
      </c>
      <c r="D68" s="1">
        <f>'Single Factor'!D109</f>
        <v>115.15211485551221</v>
      </c>
      <c r="E68" s="1">
        <f>'Single Factor'!E109</f>
        <v>118.10473318514073</v>
      </c>
      <c r="F68" s="1">
        <f>'Single Factor'!F109</f>
        <v>121.13305967706742</v>
      </c>
      <c r="G68" s="1">
        <f>'Single Factor'!G109</f>
        <v>124.239035566223</v>
      </c>
      <c r="H68" s="1">
        <f>'Single Factor'!H109</f>
        <v>127.34501145537855</v>
      </c>
      <c r="I68" s="1">
        <f>'Single Factor'!I109</f>
        <v>130.52863674176302</v>
      </c>
      <c r="J68" s="1">
        <f>'Single Factor'!J109</f>
        <v>133.79185266030706</v>
      </c>
      <c r="K68" s="1">
        <f>'Single Factor'!K109</f>
        <v>137.13664897681474</v>
      </c>
      <c r="L68" s="1">
        <f>'Single Factor'!L109</f>
        <v>140.5650652012351</v>
      </c>
      <c r="N68" s="1">
        <f t="shared" si="8"/>
        <v>0</v>
      </c>
      <c r="O68" s="1">
        <f t="shared" si="8"/>
        <v>0</v>
      </c>
      <c r="P68" s="1">
        <f t="shared" si="8"/>
        <v>0</v>
      </c>
      <c r="Q68" s="1">
        <f t="shared" si="8"/>
        <v>0</v>
      </c>
      <c r="R68" s="1">
        <f t="shared" si="8"/>
        <v>0</v>
      </c>
      <c r="S68" s="1">
        <f t="shared" si="8"/>
        <v>0</v>
      </c>
      <c r="T68" s="1">
        <f t="shared" si="8"/>
        <v>0</v>
      </c>
      <c r="U68" s="1">
        <f t="shared" si="8"/>
        <v>0</v>
      </c>
      <c r="V68" s="1">
        <f t="shared" si="8"/>
        <v>0</v>
      </c>
    </row>
    <row r="69" spans="3:22" ht="12">
      <c r="C69">
        <f>'Single Factor'!C110</f>
        <v>5</v>
      </c>
      <c r="D69" s="1">
        <f>'Single Factor'!D110</f>
        <v>138.18253782661466</v>
      </c>
      <c r="E69" s="1">
        <f>'Single Factor'!E110</f>
        <v>141.7256798221689</v>
      </c>
      <c r="F69" s="1">
        <f>'Single Factor'!F110</f>
        <v>145.3596716124809</v>
      </c>
      <c r="G69" s="1">
        <f>'Single Factor'!G110</f>
        <v>149.0868426794676</v>
      </c>
      <c r="H69" s="1">
        <f>'Single Factor'!H110</f>
        <v>152.81401374645426</v>
      </c>
      <c r="I69" s="1">
        <f>'Single Factor'!I110</f>
        <v>156.6343640901156</v>
      </c>
      <c r="J69" s="1">
        <f>'Single Factor'!J110</f>
        <v>160.5502231923685</v>
      </c>
      <c r="K69" s="1">
        <f>'Single Factor'!K110</f>
        <v>164.56397877217768</v>
      </c>
      <c r="L69" s="1">
        <f>'Single Factor'!L110</f>
        <v>168.67807824148213</v>
      </c>
      <c r="N69" s="1">
        <f t="shared" si="8"/>
        <v>138.18253782661466</v>
      </c>
      <c r="O69" s="1">
        <f t="shared" si="8"/>
        <v>141.7256798221689</v>
      </c>
      <c r="P69" s="1">
        <f t="shared" si="8"/>
        <v>145.3596716124809</v>
      </c>
      <c r="Q69" s="1">
        <f t="shared" si="8"/>
        <v>149.0868426794676</v>
      </c>
      <c r="R69" s="1">
        <f t="shared" si="8"/>
        <v>152.81401374645426</v>
      </c>
      <c r="S69" s="1">
        <f t="shared" si="8"/>
        <v>156.6343640901156</v>
      </c>
      <c r="T69" s="1">
        <f t="shared" si="8"/>
        <v>160.5502231923685</v>
      </c>
      <c r="U69" s="1">
        <f t="shared" si="8"/>
        <v>164.56397877217768</v>
      </c>
      <c r="V69" s="1">
        <f t="shared" si="8"/>
        <v>168.67807824148213</v>
      </c>
    </row>
    <row r="70" spans="3:22" ht="12">
      <c r="C70">
        <f>'Single Factor'!C111</f>
        <v>5</v>
      </c>
      <c r="D70" s="1">
        <f>'Single Factor'!D111</f>
        <v>161.2129607977171</v>
      </c>
      <c r="E70" s="1">
        <f>'Single Factor'!E111</f>
        <v>165.34662645919704</v>
      </c>
      <c r="F70" s="1">
        <f>'Single Factor'!F111</f>
        <v>169.5862835478944</v>
      </c>
      <c r="G70" s="1">
        <f>'Single Factor'!G111</f>
        <v>173.9346497927122</v>
      </c>
      <c r="H70" s="1">
        <f>'Single Factor'!H111</f>
        <v>178.28301603753</v>
      </c>
      <c r="I70" s="1">
        <f>'Single Factor'!I111</f>
        <v>182.7400914384682</v>
      </c>
      <c r="J70" s="1">
        <f>'Single Factor'!J111</f>
        <v>187.3085937244299</v>
      </c>
      <c r="K70" s="1">
        <f>'Single Factor'!K111</f>
        <v>191.99130856754064</v>
      </c>
      <c r="L70" s="1">
        <f>'Single Factor'!L111</f>
        <v>196.79109128172914</v>
      </c>
      <c r="N70" s="1">
        <f t="shared" si="8"/>
        <v>161.2129607977171</v>
      </c>
      <c r="O70" s="1">
        <f t="shared" si="8"/>
        <v>165.34662645919704</v>
      </c>
      <c r="P70" s="1">
        <f t="shared" si="8"/>
        <v>169.5862835478944</v>
      </c>
      <c r="Q70" s="1">
        <f t="shared" si="8"/>
        <v>173.9346497927122</v>
      </c>
      <c r="R70" s="1">
        <f t="shared" si="8"/>
        <v>178.28301603753</v>
      </c>
      <c r="S70" s="1">
        <f t="shared" si="8"/>
        <v>182.7400914384682</v>
      </c>
      <c r="T70" s="1">
        <f t="shared" si="8"/>
        <v>187.3085937244299</v>
      </c>
      <c r="U70" s="1">
        <f t="shared" si="8"/>
        <v>191.99130856754064</v>
      </c>
      <c r="V70" s="1">
        <f t="shared" si="8"/>
        <v>196.79109128172914</v>
      </c>
    </row>
    <row r="71" spans="3:22" ht="12">
      <c r="C71">
        <f>'Single Factor'!C112</f>
        <v>3</v>
      </c>
      <c r="D71" s="1">
        <f>'Single Factor'!D112</f>
        <v>188.84946836304002</v>
      </c>
      <c r="E71" s="1">
        <f>'Single Factor'!E112</f>
        <v>193.6917624236308</v>
      </c>
      <c r="F71" s="1">
        <f>'Single Factor'!F112</f>
        <v>198.65821787039056</v>
      </c>
      <c r="G71" s="1">
        <f>'Single Factor'!G112</f>
        <v>203.7520183286057</v>
      </c>
      <c r="H71" s="1">
        <f>'Single Factor'!H112</f>
        <v>208.84581878682081</v>
      </c>
      <c r="I71" s="1">
        <f>'Single Factor'!I112</f>
        <v>214.0669642564913</v>
      </c>
      <c r="J71" s="1">
        <f>'Single Factor'!J112</f>
        <v>219.41863836290358</v>
      </c>
      <c r="K71" s="1">
        <f>'Single Factor'!K112</f>
        <v>224.90410432197615</v>
      </c>
      <c r="L71" s="1">
        <f>'Single Factor'!L112</f>
        <v>230.52670693002554</v>
      </c>
      <c r="N71" s="1">
        <f t="shared" si="8"/>
        <v>188.84946836304002</v>
      </c>
      <c r="O71" s="1">
        <f t="shared" si="8"/>
        <v>193.6917624236308</v>
      </c>
      <c r="P71" s="1">
        <f t="shared" si="8"/>
        <v>198.65821787039056</v>
      </c>
      <c r="Q71" s="1">
        <f t="shared" si="8"/>
        <v>203.7520183286057</v>
      </c>
      <c r="R71" s="1">
        <f t="shared" si="8"/>
        <v>208.84581878682081</v>
      </c>
      <c r="S71" s="1">
        <f t="shared" si="8"/>
        <v>214.0669642564913</v>
      </c>
      <c r="T71" s="1">
        <f t="shared" si="8"/>
        <v>219.41863836290358</v>
      </c>
      <c r="U71" s="1">
        <f t="shared" si="8"/>
        <v>224.90410432197615</v>
      </c>
      <c r="V71" s="1">
        <f t="shared" si="8"/>
        <v>230.52670693002554</v>
      </c>
    </row>
    <row r="72" spans="3:22" ht="12">
      <c r="C72">
        <f>'Single Factor'!C113</f>
        <v>8</v>
      </c>
      <c r="D72" s="1">
        <f>'Single Factor'!D113</f>
        <v>138.18253782661466</v>
      </c>
      <c r="E72" s="1">
        <f>'Single Factor'!E113</f>
        <v>141.7256798221689</v>
      </c>
      <c r="F72" s="1">
        <f>'Single Factor'!F113</f>
        <v>145.3596716124809</v>
      </c>
      <c r="G72" s="1">
        <f>'Single Factor'!G113</f>
        <v>149.0868426794676</v>
      </c>
      <c r="H72" s="1">
        <f>'Single Factor'!H113</f>
        <v>152.81401374645426</v>
      </c>
      <c r="I72" s="1">
        <f>'Single Factor'!I113</f>
        <v>156.6343640901156</v>
      </c>
      <c r="J72" s="1">
        <f>'Single Factor'!J113</f>
        <v>160.5502231923685</v>
      </c>
      <c r="K72" s="1">
        <f>'Single Factor'!K113</f>
        <v>164.56397877217768</v>
      </c>
      <c r="L72" s="1">
        <f>'Single Factor'!L113</f>
        <v>168.67807824148213</v>
      </c>
      <c r="N72" s="1">
        <f t="shared" si="8"/>
        <v>138.18253782661466</v>
      </c>
      <c r="O72" s="1">
        <f t="shared" si="8"/>
        <v>141.7256798221689</v>
      </c>
      <c r="P72" s="1">
        <f t="shared" si="8"/>
        <v>145.3596716124809</v>
      </c>
      <c r="Q72" s="1">
        <f t="shared" si="8"/>
        <v>149.0868426794676</v>
      </c>
      <c r="R72" s="1">
        <f t="shared" si="8"/>
        <v>152.81401374645426</v>
      </c>
      <c r="S72" s="1">
        <f t="shared" si="8"/>
        <v>156.6343640901156</v>
      </c>
      <c r="T72" s="1">
        <f t="shared" si="8"/>
        <v>160.5502231923685</v>
      </c>
      <c r="U72" s="1">
        <f t="shared" si="8"/>
        <v>164.56397877217768</v>
      </c>
      <c r="V72" s="1">
        <f t="shared" si="8"/>
        <v>168.67807824148213</v>
      </c>
    </row>
    <row r="73" ht="12">
      <c r="B73" t="str">
        <f>'Single Factor'!B114</f>
        <v>Assistance</v>
      </c>
    </row>
    <row r="74" ht="12">
      <c r="B74" t="str">
        <f>'Single Factor'!B115</f>
        <v>3 Sets of Weighted Dips x 5-8 reps</v>
      </c>
    </row>
    <row r="75" ht="12">
      <c r="B75" t="str">
        <f>'Single Factor'!B116</f>
        <v>3 Sets of Barbell Curls x 8 reps</v>
      </c>
    </row>
    <row r="76" ht="12">
      <c r="B76" t="str">
        <f>'Single Factor'!B117</f>
        <v>3 Sets of Triceps Extensions x 8 reps</v>
      </c>
    </row>
    <row r="78" spans="1:12" ht="12">
      <c r="A78" t="str">
        <f>'Single Factor'!A122</f>
        <v>Core Exercise Tonnage</v>
      </c>
      <c r="C78" t="str">
        <f>'Single Factor'!C122</f>
        <v>Monday</v>
      </c>
      <c r="D78" s="1">
        <f>'Single Factor'!D122</f>
        <v>12774.309942793896</v>
      </c>
      <c r="E78" s="1">
        <f>'Single Factor'!E122</f>
        <v>13101.856351583487</v>
      </c>
      <c r="F78" s="1">
        <f>'Single Factor'!F122</f>
        <v>13437.80138623947</v>
      </c>
      <c r="G78" s="1">
        <f>'Single Factor'!G122</f>
        <v>13782.360396143049</v>
      </c>
      <c r="H78" s="1">
        <f>'Single Factor'!H122</f>
        <v>14126.919406046623</v>
      </c>
      <c r="I78" s="1">
        <f>'Single Factor'!I122</f>
        <v>14480.092391197786</v>
      </c>
      <c r="J78" s="1">
        <f>'Single Factor'!J122</f>
        <v>14842.09470097773</v>
      </c>
      <c r="K78" s="1">
        <f>'Single Factor'!K122</f>
        <v>15213.14706850217</v>
      </c>
      <c r="L78" s="1">
        <f>'Single Factor'!L122</f>
        <v>15593.475745214724</v>
      </c>
    </row>
    <row r="79" spans="1:12" ht="12">
      <c r="A79" t="str">
        <f>'Single Factor'!A123</f>
        <v> </v>
      </c>
      <c r="C79" t="str">
        <f>'Single Factor'!C123</f>
        <v>Wednesady</v>
      </c>
      <c r="D79" s="1">
        <f>'Single Factor'!D123</f>
        <v>10598.17203428471</v>
      </c>
      <c r="E79" s="1">
        <f>'Single Factor'!E123</f>
        <v>10869.920035163805</v>
      </c>
      <c r="F79" s="1">
        <f>'Single Factor'!F123</f>
        <v>11148.635933501337</v>
      </c>
      <c r="G79" s="1">
        <f>'Single Factor'!G123</f>
        <v>11434.498393334705</v>
      </c>
      <c r="H79" s="1">
        <f>'Single Factor'!H123</f>
        <v>11720.360853168075</v>
      </c>
      <c r="I79" s="1">
        <f>'Single Factor'!I123</f>
        <v>12013.369874497273</v>
      </c>
      <c r="J79" s="1">
        <f>'Single Factor'!J123</f>
        <v>12313.704121359704</v>
      </c>
      <c r="K79" s="1">
        <f>'Single Factor'!K123</f>
        <v>12621.546724393695</v>
      </c>
      <c r="L79" s="1">
        <f>'Single Factor'!L123</f>
        <v>12937.085392503535</v>
      </c>
    </row>
    <row r="80" spans="3:12" ht="12">
      <c r="C80" t="str">
        <f>'Single Factor'!C124</f>
        <v>Friday</v>
      </c>
      <c r="D80" s="1">
        <f>'Single Factor'!D124</f>
        <v>15550.593303694435</v>
      </c>
      <c r="E80" s="1">
        <f>'Single Factor'!E124</f>
        <v>15949.326465327627</v>
      </c>
      <c r="F80" s="1">
        <f>'Single Factor'!F124</f>
        <v>16358.283554182182</v>
      </c>
      <c r="G80" s="1">
        <f>'Single Factor'!G124</f>
        <v>16777.726722238134</v>
      </c>
      <c r="H80" s="1">
        <f>'Single Factor'!H124</f>
        <v>17197.169890294088</v>
      </c>
      <c r="I80" s="1">
        <f>'Single Factor'!I124</f>
        <v>17627.099137551435</v>
      </c>
      <c r="J80" s="1">
        <f>'Single Factor'!J124</f>
        <v>18067.77661599022</v>
      </c>
      <c r="K80" s="1">
        <f>'Single Factor'!K124</f>
        <v>18519.471031389978</v>
      </c>
      <c r="L80" s="1">
        <f>'Single Factor'!L124</f>
        <v>18982.457807174727</v>
      </c>
    </row>
    <row r="81" spans="4:12" ht="12">
      <c r="D81" s="1"/>
      <c r="E81" s="1"/>
      <c r="F81" s="1"/>
      <c r="G81" s="1"/>
      <c r="H81" s="1"/>
      <c r="I81" s="1"/>
      <c r="J81" s="1"/>
      <c r="K81" s="1"/>
      <c r="L81" s="1"/>
    </row>
    <row r="82" spans="1:12" ht="12">
      <c r="A82" t="s">
        <v>37</v>
      </c>
      <c r="C82" t="s">
        <v>0</v>
      </c>
      <c r="D82" s="1">
        <f>SUMPRODUCT($C$19:$C$33,N19:N33)</f>
        <v>8942.016959955727</v>
      </c>
      <c r="E82" s="1">
        <f aca="true" t="shared" si="9" ref="E82:L82">SUMPRODUCT($C$19:$C$33,O19:O33)</f>
        <v>9171.29944610844</v>
      </c>
      <c r="F82" s="1">
        <f t="shared" si="9"/>
        <v>9406.460970367629</v>
      </c>
      <c r="G82" s="1">
        <f t="shared" si="9"/>
        <v>9647.652277300134</v>
      </c>
      <c r="H82" s="1">
        <f t="shared" si="9"/>
        <v>9888.843584232636</v>
      </c>
      <c r="I82" s="1">
        <f t="shared" si="9"/>
        <v>10136.064673838451</v>
      </c>
      <c r="J82" s="1">
        <f t="shared" si="9"/>
        <v>10389.466290684411</v>
      </c>
      <c r="K82" s="1">
        <f t="shared" si="9"/>
        <v>10649.202947951519</v>
      </c>
      <c r="L82" s="1">
        <f t="shared" si="9"/>
        <v>10915.433021650308</v>
      </c>
    </row>
    <row r="83" spans="3:12" ht="12">
      <c r="C83" t="s">
        <v>9</v>
      </c>
      <c r="D83" s="1">
        <f>SUMPRODUCT($C$39:$C$50,N39:N50)</f>
        <v>7732.369165919386</v>
      </c>
      <c r="E83" s="1">
        <f aca="true" t="shared" si="10" ref="E83:L83">SUMPRODUCT($C$39:$C$50,O39:O50)</f>
        <v>7930.635041968602</v>
      </c>
      <c r="F83" s="1">
        <f t="shared" si="10"/>
        <v>8133.984658429336</v>
      </c>
      <c r="G83" s="1">
        <f t="shared" si="10"/>
        <v>8342.548367619831</v>
      </c>
      <c r="H83" s="1">
        <f t="shared" si="10"/>
        <v>8551.112076810328</v>
      </c>
      <c r="I83" s="1">
        <f t="shared" si="10"/>
        <v>8764.889878730584</v>
      </c>
      <c r="J83" s="1">
        <f t="shared" si="10"/>
        <v>8984.012125698846</v>
      </c>
      <c r="K83" s="1">
        <f t="shared" si="10"/>
        <v>9208.61242884132</v>
      </c>
      <c r="L83" s="1">
        <f t="shared" si="10"/>
        <v>9438.82773956235</v>
      </c>
    </row>
    <row r="84" spans="3:12" ht="12">
      <c r="C84" t="s">
        <v>12</v>
      </c>
      <c r="D84" s="1">
        <f>SUMPRODUCT($C$55:$C$72,N55:N72)</f>
        <v>11718.300320856268</v>
      </c>
      <c r="E84" s="1">
        <f aca="true" t="shared" si="11" ref="E84:L84">SUMPRODUCT($C$55:$C$72,O55:O72)</f>
        <v>12018.769559852586</v>
      </c>
      <c r="F84" s="1">
        <f t="shared" si="11"/>
        <v>12326.94313831034</v>
      </c>
      <c r="G84" s="1">
        <f t="shared" si="11"/>
        <v>12643.018603395221</v>
      </c>
      <c r="H84" s="1">
        <f t="shared" si="11"/>
        <v>12959.0940684801</v>
      </c>
      <c r="I84" s="1">
        <f t="shared" si="11"/>
        <v>13283.071420192104</v>
      </c>
      <c r="J84" s="1">
        <f t="shared" si="11"/>
        <v>13615.148205696905</v>
      </c>
      <c r="K84" s="1">
        <f t="shared" si="11"/>
        <v>13955.526910839326</v>
      </c>
      <c r="L84" s="1">
        <f t="shared" si="11"/>
        <v>14304.415083610307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2005-11-27T21:49:51Z</dcterms:created>
  <dcterms:modified xsi:type="dcterms:W3CDTF">2020-09-21T16:31:25Z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